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SUS\OneDrive\Documents\MATERI RPJMDESA 2018-2023 LENGKAP RANGKID\"/>
    </mc:Choice>
  </mc:AlternateContent>
  <xr:revisionPtr revIDLastSave="0" documentId="13_ncr:1_{B0CDC446-0F4F-410C-8EB5-CBB910A054E4}" xr6:coauthVersionLast="47" xr6:coauthVersionMax="47" xr10:uidLastSave="{00000000-0000-0000-0000-000000000000}"/>
  <bookViews>
    <workbookView xWindow="-108" yWindow="-108" windowWidth="23256" windowHeight="12456" tabRatio="896" activeTab="6" xr2:uid="{00000000-000D-0000-FFFF-FFFF00000000}"/>
  </bookViews>
  <sheets>
    <sheet name="sheer" sheetId="20" r:id="rId1"/>
    <sheet name="2019" sheetId="28" r:id="rId2"/>
    <sheet name="2020" sheetId="29" r:id="rId3"/>
    <sheet name="2021" sheetId="30" r:id="rId4"/>
    <sheet name="2022" sheetId="31" r:id="rId5"/>
    <sheet name="2023" sheetId="32" r:id="rId6"/>
    <sheet name="2024" sheetId="33" r:id="rId7"/>
    <sheet name="REKAP" sheetId="34" state="hidden" r:id="rId8"/>
  </sheets>
  <externalReferences>
    <externalReference r:id="rId9"/>
    <externalReference r:id="rId10"/>
    <externalReference r:id="rId11"/>
    <externalReference r:id="rId12"/>
  </externalReferences>
  <definedNames>
    <definedName name="\Z" localSheetId="1">#REF!</definedName>
    <definedName name="\Z" localSheetId="2">#REF!</definedName>
    <definedName name="\Z" localSheetId="3">#REF!</definedName>
    <definedName name="\Z" localSheetId="4">#REF!</definedName>
    <definedName name="\Z" localSheetId="5">#REF!</definedName>
    <definedName name="\Z" localSheetId="6">#REF!</definedName>
    <definedName name="\Z" localSheetId="7">#REF!</definedName>
    <definedName name="\Z" localSheetId="0">#REF!</definedName>
    <definedName name="\Z">#REF!</definedName>
    <definedName name="_xlnm.Print_Area" localSheetId="1">'2019'!$A$207:$N$313</definedName>
    <definedName name="_xlnm.Print_Area">'[1]F-25.b LEMBAR CATATAN'!$A$3:$L$68</definedName>
    <definedName name="_xlnm.Print_Titles" localSheetId="1">'2019'!$211:$214</definedName>
    <definedName name="_xlnm.Print_Titles" localSheetId="2">'2020'!$250:$253</definedName>
    <definedName name="_xlnm.Print_Titles" localSheetId="3">'2021'!$5:$7</definedName>
    <definedName name="_xlnm.Print_Titles" localSheetId="4">'2022'!#REF!</definedName>
    <definedName name="_xlnm.Print_Titles" localSheetId="5">'2023'!$5:$7</definedName>
    <definedName name="_xlnm.Print_Titles" localSheetId="6">'2024'!$5:$7</definedName>
    <definedName name="_xlnm.Print_Titles" localSheetId="7">REKAP!$5:$7</definedName>
    <definedName name="_xlnm.Print_Titles" localSheetId="0">sheer!#REF!</definedName>
  </definedNames>
  <calcPr calcId="191029"/>
</workbook>
</file>

<file path=xl/calcChain.xml><?xml version="1.0" encoding="utf-8"?>
<calcChain xmlns="http://schemas.openxmlformats.org/spreadsheetml/2006/main">
  <c r="I328" i="30" l="1"/>
  <c r="T55" i="31" l="1"/>
  <c r="U55" i="31" s="1"/>
  <c r="S56" i="31"/>
  <c r="T56" i="31" s="1"/>
  <c r="U56" i="31" s="1"/>
  <c r="F316" i="29" l="1"/>
  <c r="I298" i="29"/>
  <c r="H328" i="29" l="1"/>
  <c r="P245" i="28" l="1"/>
  <c r="Q300" i="33" l="1"/>
  <c r="S262" i="28"/>
  <c r="Q334" i="30"/>
  <c r="I271" i="29"/>
  <c r="U294" i="30"/>
  <c r="U307" i="30"/>
  <c r="U314" i="30"/>
  <c r="U316" i="30"/>
  <c r="T89" i="31"/>
  <c r="T90" i="31"/>
  <c r="T91" i="31"/>
  <c r="Q37" i="31"/>
  <c r="Q290" i="32"/>
  <c r="Q287" i="33"/>
  <c r="I263" i="33"/>
  <c r="Q263" i="33" s="1"/>
  <c r="I265" i="32"/>
  <c r="Q265" i="32" s="1"/>
  <c r="I17" i="31"/>
  <c r="Q17" i="31" s="1"/>
  <c r="I260" i="29"/>
  <c r="I229" i="28"/>
  <c r="S229" i="28" s="1"/>
  <c r="Q88" i="31"/>
  <c r="T88" i="31" s="1"/>
  <c r="Q87" i="31"/>
  <c r="T87" i="31" s="1"/>
  <c r="Q328" i="32"/>
  <c r="Q327" i="32"/>
  <c r="Q326" i="33"/>
  <c r="Q325" i="33"/>
  <c r="T323" i="30"/>
  <c r="V323" i="30" s="1"/>
  <c r="T322" i="30"/>
  <c r="V322" i="30" s="1"/>
  <c r="U312" i="29"/>
  <c r="U311" i="29"/>
  <c r="S278" i="28"/>
  <c r="V293" i="28"/>
  <c r="V292" i="28"/>
  <c r="P78" i="31"/>
  <c r="Q285" i="33"/>
  <c r="Q284" i="32"/>
  <c r="Q35" i="31"/>
  <c r="Q278" i="30"/>
  <c r="T278" i="30" s="1"/>
  <c r="Q272" i="29"/>
  <c r="T272" i="29" s="1"/>
  <c r="S249" i="28"/>
  <c r="Q282" i="33"/>
  <c r="Q282" i="32"/>
  <c r="Q33" i="31"/>
  <c r="Q276" i="30"/>
  <c r="T276" i="30" s="1"/>
  <c r="Q270" i="29"/>
  <c r="T270" i="29" s="1"/>
  <c r="I285" i="33"/>
  <c r="I284" i="32"/>
  <c r="I35" i="31"/>
  <c r="I278" i="30"/>
  <c r="I272" i="29"/>
  <c r="I282" i="33"/>
  <c r="I282" i="32"/>
  <c r="I33" i="31"/>
  <c r="I276" i="30"/>
  <c r="I270" i="29"/>
  <c r="I247" i="28"/>
  <c r="S247" i="28" s="1"/>
  <c r="I249" i="28"/>
  <c r="Q287" i="29"/>
  <c r="T287" i="29" s="1"/>
  <c r="Q306" i="33"/>
  <c r="I286" i="33"/>
  <c r="Q286" i="33" s="1"/>
  <c r="I289" i="32"/>
  <c r="Q289" i="32" s="1"/>
  <c r="Q61" i="31"/>
  <c r="I36" i="31"/>
  <c r="Q36" i="31" s="1"/>
  <c r="I280" i="30"/>
  <c r="Q280" i="30" s="1"/>
  <c r="Q289" i="29"/>
  <c r="I273" i="29"/>
  <c r="Q273" i="29" s="1"/>
  <c r="T273" i="29" s="1"/>
  <c r="U273" i="29" s="1"/>
  <c r="I250" i="28"/>
  <c r="S250" i="28" s="1"/>
  <c r="I285" i="28"/>
  <c r="T300" i="32"/>
  <c r="U300" i="32" s="1"/>
  <c r="Q301" i="32"/>
  <c r="T301" i="32" s="1"/>
  <c r="U301" i="32" s="1"/>
  <c r="U293" i="32"/>
  <c r="Q322" i="32"/>
  <c r="T322" i="32" s="1"/>
  <c r="Q320" i="33"/>
  <c r="T320" i="33" s="1"/>
  <c r="T83" i="31"/>
  <c r="T84" i="31"/>
  <c r="T85" i="31"/>
  <c r="T86" i="31"/>
  <c r="T93" i="31"/>
  <c r="T94" i="31"/>
  <c r="T96" i="31"/>
  <c r="T97" i="31"/>
  <c r="I100" i="31"/>
  <c r="Q82" i="31"/>
  <c r="T82" i="31" s="1"/>
  <c r="I259" i="32"/>
  <c r="I11" i="31"/>
  <c r="I258" i="30"/>
  <c r="T254" i="29"/>
  <c r="U254" i="29" s="1"/>
  <c r="T258" i="29"/>
  <c r="U258" i="29" s="1"/>
  <c r="T265" i="29"/>
  <c r="U265" i="29" s="1"/>
  <c r="T269" i="29"/>
  <c r="U269" i="29" s="1"/>
  <c r="T276" i="29"/>
  <c r="U276" i="29" s="1"/>
  <c r="T277" i="29"/>
  <c r="U277" i="29" s="1"/>
  <c r="T278" i="29"/>
  <c r="U278" i="29" s="1"/>
  <c r="T279" i="29"/>
  <c r="U279" i="29" s="1"/>
  <c r="T280" i="29"/>
  <c r="U280" i="29" s="1"/>
  <c r="T284" i="29"/>
  <c r="U284" i="29" s="1"/>
  <c r="T285" i="29"/>
  <c r="U285" i="29" s="1"/>
  <c r="T290" i="29"/>
  <c r="U290" i="29" s="1"/>
  <c r="T291" i="29"/>
  <c r="U291" i="29" s="1"/>
  <c r="T292" i="29"/>
  <c r="U292" i="29" s="1"/>
  <c r="T297" i="29"/>
  <c r="U297" i="29" s="1"/>
  <c r="I270" i="33"/>
  <c r="S234" i="28"/>
  <c r="I269" i="33"/>
  <c r="I270" i="32"/>
  <c r="Q270" i="32" s="1"/>
  <c r="I21" i="31"/>
  <c r="T318" i="30"/>
  <c r="U318" i="30" s="1"/>
  <c r="T319" i="30"/>
  <c r="U319" i="30" s="1"/>
  <c r="T320" i="30"/>
  <c r="U320" i="30" s="1"/>
  <c r="T321" i="30"/>
  <c r="U321" i="30" s="1"/>
  <c r="T324" i="30"/>
  <c r="U324" i="30" s="1"/>
  <c r="T325" i="30"/>
  <c r="U325" i="30" s="1"/>
  <c r="T326" i="30"/>
  <c r="U326" i="30" s="1"/>
  <c r="T309" i="30"/>
  <c r="U309" i="30" s="1"/>
  <c r="T310" i="30"/>
  <c r="U310" i="30" s="1"/>
  <c r="T312" i="30"/>
  <c r="U312" i="30" s="1"/>
  <c r="T313" i="30"/>
  <c r="U313" i="30" s="1"/>
  <c r="T308" i="30"/>
  <c r="U308" i="30" s="1"/>
  <c r="T257" i="30"/>
  <c r="U257" i="30" s="1"/>
  <c r="T259" i="30"/>
  <c r="U259" i="30" s="1"/>
  <c r="T261" i="30"/>
  <c r="U261" i="30" s="1"/>
  <c r="T265" i="30"/>
  <c r="U265" i="30" s="1"/>
  <c r="T270" i="30"/>
  <c r="U270" i="30" s="1"/>
  <c r="T275" i="30"/>
  <c r="U275" i="30" s="1"/>
  <c r="T279" i="30"/>
  <c r="U279" i="30" s="1"/>
  <c r="T281" i="30"/>
  <c r="U281" i="30" s="1"/>
  <c r="T282" i="30"/>
  <c r="U282" i="30" s="1"/>
  <c r="T283" i="30"/>
  <c r="U283" i="30" s="1"/>
  <c r="T284" i="30"/>
  <c r="U284" i="30" s="1"/>
  <c r="T285" i="30"/>
  <c r="U285" i="30" s="1"/>
  <c r="T286" i="30"/>
  <c r="U286" i="30" s="1"/>
  <c r="T287" i="30"/>
  <c r="U287" i="30" s="1"/>
  <c r="T288" i="30"/>
  <c r="U288" i="30" s="1"/>
  <c r="T289" i="30"/>
  <c r="U289" i="30" s="1"/>
  <c r="T290" i="30"/>
  <c r="U290" i="30" s="1"/>
  <c r="T291" i="30"/>
  <c r="U291" i="30" s="1"/>
  <c r="Q317" i="30"/>
  <c r="T317" i="30" s="1"/>
  <c r="U317" i="30" s="1"/>
  <c r="U307" i="29"/>
  <c r="U308" i="29"/>
  <c r="U309" i="29"/>
  <c r="U310" i="29"/>
  <c r="U313" i="29"/>
  <c r="U314" i="29"/>
  <c r="U315" i="29"/>
  <c r="U317" i="29"/>
  <c r="U318" i="29"/>
  <c r="U320" i="29"/>
  <c r="Q306" i="29"/>
  <c r="U306" i="29" s="1"/>
  <c r="F125" i="31"/>
  <c r="F124" i="31"/>
  <c r="F123" i="31"/>
  <c r="D370" i="30"/>
  <c r="D369" i="30"/>
  <c r="D368" i="30"/>
  <c r="D354" i="29"/>
  <c r="D353" i="29"/>
  <c r="D352" i="29"/>
  <c r="D329" i="28"/>
  <c r="D328" i="28"/>
  <c r="D327" i="28"/>
  <c r="S301" i="28"/>
  <c r="K310" i="29"/>
  <c r="K309" i="29"/>
  <c r="K308" i="29"/>
  <c r="K307" i="29"/>
  <c r="K306" i="29"/>
  <c r="K11" i="31"/>
  <c r="K9" i="31"/>
  <c r="K7" i="31"/>
  <c r="S284" i="28"/>
  <c r="K257" i="33"/>
  <c r="K264" i="32"/>
  <c r="K259" i="32"/>
  <c r="K257" i="32"/>
  <c r="K253" i="32"/>
  <c r="K252" i="33"/>
  <c r="K19" i="31"/>
  <c r="K96" i="31"/>
  <c r="T92" i="31"/>
  <c r="K260" i="30"/>
  <c r="K258" i="30"/>
  <c r="K278" i="33"/>
  <c r="U276" i="30" l="1"/>
  <c r="U322" i="30"/>
  <c r="U278" i="30"/>
  <c r="U270" i="29"/>
  <c r="U323" i="30"/>
  <c r="U272" i="29"/>
  <c r="D330" i="28"/>
  <c r="T328" i="30"/>
  <c r="D371" i="30"/>
  <c r="D355" i="29"/>
  <c r="F126" i="31"/>
  <c r="S233" i="28"/>
  <c r="S268" i="28"/>
  <c r="V287" i="30" l="1"/>
  <c r="S267" i="28"/>
  <c r="S266" i="28"/>
  <c r="S222" i="28"/>
  <c r="S285" i="28"/>
  <c r="S230" i="28" l="1"/>
  <c r="I304" i="30" l="1"/>
  <c r="T296" i="30"/>
  <c r="U296" i="30" s="1"/>
  <c r="T302" i="30"/>
  <c r="U302" i="30" s="1"/>
  <c r="Q292" i="30"/>
  <c r="T292" i="30" s="1"/>
  <c r="U292" i="30" s="1"/>
  <c r="Q298" i="33"/>
  <c r="T298" i="33" s="1"/>
  <c r="Q262" i="33"/>
  <c r="T262" i="33" s="1"/>
  <c r="U262" i="33" s="1"/>
  <c r="Q302" i="32"/>
  <c r="T302" i="32" s="1"/>
  <c r="U302" i="32" s="1"/>
  <c r="Q264" i="32"/>
  <c r="T264" i="32" s="1"/>
  <c r="U264" i="32" s="1"/>
  <c r="Q52" i="31"/>
  <c r="T52" i="31" s="1"/>
  <c r="Q16" i="31"/>
  <c r="T16" i="31" s="1"/>
  <c r="U16" i="31" s="1"/>
  <c r="S260" i="28"/>
  <c r="V260" i="28" s="1"/>
  <c r="X260" i="28" s="1"/>
  <c r="S228" i="28"/>
  <c r="V228" i="28" s="1"/>
  <c r="X228" i="28" s="1"/>
  <c r="Q259" i="29"/>
  <c r="T259" i="29" s="1"/>
  <c r="U259" i="29" s="1"/>
  <c r="I284" i="33"/>
  <c r="Q284" i="33" s="1"/>
  <c r="T284" i="33" s="1"/>
  <c r="U284" i="33" s="1"/>
  <c r="Q283" i="32"/>
  <c r="T283" i="32" s="1"/>
  <c r="U283" i="32" s="1"/>
  <c r="I34" i="31"/>
  <c r="Q34" i="31" s="1"/>
  <c r="T34" i="31" s="1"/>
  <c r="U34" i="31" s="1"/>
  <c r="I277" i="30"/>
  <c r="I288" i="29"/>
  <c r="Q286" i="29"/>
  <c r="T286" i="29" s="1"/>
  <c r="U286" i="29" s="1"/>
  <c r="I248" i="28"/>
  <c r="S248" i="28" s="1"/>
  <c r="U274" i="28"/>
  <c r="V274" i="28" s="1"/>
  <c r="X274" i="28" s="1"/>
  <c r="AB266" i="28"/>
  <c r="U294" i="28"/>
  <c r="V294" i="28" s="1"/>
  <c r="U217" i="28"/>
  <c r="V217" i="28" s="1"/>
  <c r="X217" i="28" s="1"/>
  <c r="U216" i="28"/>
  <c r="V216" i="28" s="1"/>
  <c r="X216" i="28" s="1"/>
  <c r="V288" i="28"/>
  <c r="V289" i="28"/>
  <c r="V290" i="28"/>
  <c r="V291" i="28"/>
  <c r="V295" i="28"/>
  <c r="V296" i="28"/>
  <c r="V297" i="28"/>
  <c r="V298" i="28"/>
  <c r="V299" i="28"/>
  <c r="V287" i="28"/>
  <c r="V282" i="28"/>
  <c r="V283" i="28"/>
  <c r="V281" i="28"/>
  <c r="V271" i="28"/>
  <c r="X271" i="28" s="1"/>
  <c r="V272" i="28"/>
  <c r="X272" i="28" s="1"/>
  <c r="V273" i="28"/>
  <c r="X273" i="28" s="1"/>
  <c r="V275" i="28"/>
  <c r="X275" i="28" s="1"/>
  <c r="V276" i="28"/>
  <c r="X276" i="28" s="1"/>
  <c r="V277" i="28"/>
  <c r="X277" i="28" s="1"/>
  <c r="V278" i="28"/>
  <c r="X278" i="28" s="1"/>
  <c r="V270" i="28"/>
  <c r="X270" i="28" s="1"/>
  <c r="V218" i="28"/>
  <c r="X218" i="28" s="1"/>
  <c r="V219" i="28"/>
  <c r="X219" i="28" s="1"/>
  <c r="V220" i="28"/>
  <c r="X220" i="28" s="1"/>
  <c r="V221" i="28"/>
  <c r="X221" i="28" s="1"/>
  <c r="V222" i="28"/>
  <c r="X222" i="28" s="1"/>
  <c r="V223" i="28"/>
  <c r="X223" i="28" s="1"/>
  <c r="V224" i="28"/>
  <c r="X224" i="28" s="1"/>
  <c r="V225" i="28"/>
  <c r="X225" i="28" s="1"/>
  <c r="V226" i="28"/>
  <c r="X226" i="28" s="1"/>
  <c r="V227" i="28"/>
  <c r="X227" i="28" s="1"/>
  <c r="V229" i="28"/>
  <c r="X229" i="28" s="1"/>
  <c r="V230" i="28"/>
  <c r="X230" i="28" s="1"/>
  <c r="V231" i="28"/>
  <c r="X231" i="28" s="1"/>
  <c r="V232" i="28"/>
  <c r="X232" i="28" s="1"/>
  <c r="V233" i="28"/>
  <c r="X233" i="28" s="1"/>
  <c r="V234" i="28"/>
  <c r="X234" i="28" s="1"/>
  <c r="V235" i="28"/>
  <c r="X235" i="28" s="1"/>
  <c r="V236" i="28"/>
  <c r="X236" i="28" s="1"/>
  <c r="V237" i="28"/>
  <c r="X237" i="28" s="1"/>
  <c r="V238" i="28"/>
  <c r="X238" i="28" s="1"/>
  <c r="V239" i="28"/>
  <c r="X239" i="28" s="1"/>
  <c r="V240" i="28"/>
  <c r="X240" i="28" s="1"/>
  <c r="V241" i="28"/>
  <c r="X241" i="28" s="1"/>
  <c r="V242" i="28"/>
  <c r="X242" i="28" s="1"/>
  <c r="V243" i="28"/>
  <c r="X243" i="28" s="1"/>
  <c r="V244" i="28"/>
  <c r="X244" i="28" s="1"/>
  <c r="V247" i="28"/>
  <c r="X247" i="28" s="1"/>
  <c r="V249" i="28"/>
  <c r="X249" i="28" s="1"/>
  <c r="V250" i="28"/>
  <c r="X250" i="28" s="1"/>
  <c r="V251" i="28"/>
  <c r="X251" i="28" s="1"/>
  <c r="V252" i="28"/>
  <c r="X252" i="28" s="1"/>
  <c r="V253" i="28"/>
  <c r="X253" i="28" s="1"/>
  <c r="V255" i="28"/>
  <c r="X255" i="28" s="1"/>
  <c r="V256" i="28"/>
  <c r="X256" i="28" s="1"/>
  <c r="V257" i="28"/>
  <c r="X257" i="28" s="1"/>
  <c r="V259" i="28"/>
  <c r="X259" i="28" s="1"/>
  <c r="V263" i="28"/>
  <c r="X263" i="28" s="1"/>
  <c r="V264" i="28"/>
  <c r="X264" i="28" s="1"/>
  <c r="V265" i="28"/>
  <c r="X265" i="28" s="1"/>
  <c r="V266" i="28"/>
  <c r="X266" i="28" s="1"/>
  <c r="V267" i="28"/>
  <c r="X267" i="28" s="1"/>
  <c r="V268" i="28"/>
  <c r="X268" i="28" s="1"/>
  <c r="V215" i="28"/>
  <c r="X215" i="28" s="1"/>
  <c r="R301" i="28"/>
  <c r="R285" i="28"/>
  <c r="R279" i="28"/>
  <c r="R269" i="28"/>
  <c r="U285" i="28"/>
  <c r="T301" i="28"/>
  <c r="T285" i="28"/>
  <c r="T279" i="28"/>
  <c r="T269" i="28"/>
  <c r="S303" i="30"/>
  <c r="T303" i="30" s="1"/>
  <c r="U303" i="30" s="1"/>
  <c r="S302" i="33"/>
  <c r="T302" i="33" s="1"/>
  <c r="U302" i="33" s="1"/>
  <c r="Q333" i="33"/>
  <c r="T311" i="33"/>
  <c r="U311" i="33" s="1"/>
  <c r="T312" i="33"/>
  <c r="U312" i="33" s="1"/>
  <c r="T313" i="33"/>
  <c r="U313" i="33" s="1"/>
  <c r="T314" i="33"/>
  <c r="U314" i="33" s="1"/>
  <c r="T310" i="33"/>
  <c r="U310" i="33" s="1"/>
  <c r="T303" i="33"/>
  <c r="T304" i="33"/>
  <c r="T305" i="33"/>
  <c r="Q280" i="33"/>
  <c r="T280" i="33" s="1"/>
  <c r="U280" i="33" s="1"/>
  <c r="Q278" i="33"/>
  <c r="T278" i="33" s="1"/>
  <c r="U278" i="33" s="1"/>
  <c r="Q276" i="33"/>
  <c r="T276" i="33" s="1"/>
  <c r="U276" i="33" s="1"/>
  <c r="Q275" i="33"/>
  <c r="T275" i="33" s="1"/>
  <c r="U275" i="33" s="1"/>
  <c r="Q274" i="33"/>
  <c r="T274" i="33" s="1"/>
  <c r="U274" i="33" s="1"/>
  <c r="Q272" i="33"/>
  <c r="T272" i="33" s="1"/>
  <c r="U272" i="33" s="1"/>
  <c r="Q271" i="33"/>
  <c r="T271" i="33" s="1"/>
  <c r="U271" i="33" s="1"/>
  <c r="Q270" i="33"/>
  <c r="T270" i="33" s="1"/>
  <c r="U270" i="33" s="1"/>
  <c r="Q269" i="33"/>
  <c r="T269" i="33" s="1"/>
  <c r="U269" i="33" s="1"/>
  <c r="I266" i="33"/>
  <c r="P266" i="33" s="1"/>
  <c r="I265" i="33"/>
  <c r="P265" i="33" s="1"/>
  <c r="Q260" i="33"/>
  <c r="T260" i="33" s="1"/>
  <c r="U260" i="33" s="1"/>
  <c r="Q259" i="33"/>
  <c r="T259" i="33" s="1"/>
  <c r="U259" i="33" s="1"/>
  <c r="T253" i="33"/>
  <c r="U253" i="33" s="1"/>
  <c r="T254" i="33"/>
  <c r="U254" i="33" s="1"/>
  <c r="T255" i="33"/>
  <c r="U255" i="33" s="1"/>
  <c r="T256" i="33"/>
  <c r="T258" i="33"/>
  <c r="U258" i="33" s="1"/>
  <c r="T261" i="33"/>
  <c r="U261" i="33" s="1"/>
  <c r="T263" i="33"/>
  <c r="U263" i="33" s="1"/>
  <c r="T264" i="33"/>
  <c r="U264" i="33" s="1"/>
  <c r="T268" i="33"/>
  <c r="U268" i="33" s="1"/>
  <c r="T273" i="33"/>
  <c r="U273" i="33" s="1"/>
  <c r="T277" i="33"/>
  <c r="U277" i="33" s="1"/>
  <c r="T279" i="33"/>
  <c r="U279" i="33" s="1"/>
  <c r="T281" i="33"/>
  <c r="U281" i="33" s="1"/>
  <c r="T282" i="33"/>
  <c r="U282" i="33" s="1"/>
  <c r="T285" i="33"/>
  <c r="U285" i="33" s="1"/>
  <c r="T286" i="33"/>
  <c r="U286" i="33" s="1"/>
  <c r="T287" i="33"/>
  <c r="U287" i="33" s="1"/>
  <c r="T289" i="33"/>
  <c r="U289" i="33" s="1"/>
  <c r="T293" i="33"/>
  <c r="U293" i="33" s="1"/>
  <c r="T294" i="33"/>
  <c r="U294" i="33" s="1"/>
  <c r="T295" i="33"/>
  <c r="U295" i="33" s="1"/>
  <c r="T297" i="33"/>
  <c r="U297" i="33" s="1"/>
  <c r="T252" i="33"/>
  <c r="U252" i="33" s="1"/>
  <c r="U256" i="33"/>
  <c r="U318" i="33"/>
  <c r="U334" i="33"/>
  <c r="U337" i="33"/>
  <c r="U341" i="33"/>
  <c r="U343" i="33"/>
  <c r="U344" i="33"/>
  <c r="U345" i="33"/>
  <c r="U346" i="33"/>
  <c r="U347" i="33"/>
  <c r="U348" i="33"/>
  <c r="U349" i="33"/>
  <c r="Q257" i="33"/>
  <c r="T257" i="33" s="1"/>
  <c r="U257" i="33" s="1"/>
  <c r="T254" i="32"/>
  <c r="U254" i="32" s="1"/>
  <c r="T256" i="32"/>
  <c r="U256" i="32" s="1"/>
  <c r="T258" i="32"/>
  <c r="U258" i="32" s="1"/>
  <c r="T263" i="32"/>
  <c r="U263" i="32" s="1"/>
  <c r="T265" i="32"/>
  <c r="U265" i="32" s="1"/>
  <c r="T266" i="32"/>
  <c r="U266" i="32" s="1"/>
  <c r="T268" i="32"/>
  <c r="U268" i="32" s="1"/>
  <c r="T270" i="32"/>
  <c r="U270" i="32" s="1"/>
  <c r="T272" i="32"/>
  <c r="U272" i="32" s="1"/>
  <c r="T273" i="32"/>
  <c r="U273" i="32" s="1"/>
  <c r="T274" i="32"/>
  <c r="U274" i="32" s="1"/>
  <c r="T275" i="32"/>
  <c r="U275" i="32" s="1"/>
  <c r="T279" i="32"/>
  <c r="U279" i="32" s="1"/>
  <c r="T281" i="32"/>
  <c r="U281" i="32" s="1"/>
  <c r="T282" i="32"/>
  <c r="U282" i="32" s="1"/>
  <c r="T284" i="32"/>
  <c r="U284" i="32" s="1"/>
  <c r="T285" i="32"/>
  <c r="U285" i="32" s="1"/>
  <c r="T288" i="32"/>
  <c r="U288" i="32" s="1"/>
  <c r="T289" i="32"/>
  <c r="U289" i="32" s="1"/>
  <c r="T290" i="32"/>
  <c r="U290" i="32" s="1"/>
  <c r="T291" i="32"/>
  <c r="T294" i="32"/>
  <c r="U294" i="32" s="1"/>
  <c r="T295" i="32"/>
  <c r="U295" i="32" s="1"/>
  <c r="T296" i="32"/>
  <c r="U296" i="32" s="1"/>
  <c r="T298" i="32"/>
  <c r="U298" i="32" s="1"/>
  <c r="T253" i="32"/>
  <c r="U253" i="32" s="1"/>
  <c r="P262" i="32"/>
  <c r="T262" i="32" s="1"/>
  <c r="U262" i="32" s="1"/>
  <c r="P261" i="32"/>
  <c r="T261" i="32" s="1"/>
  <c r="U261" i="32" s="1"/>
  <c r="Q280" i="32"/>
  <c r="T280" i="32" s="1"/>
  <c r="U280" i="32" s="1"/>
  <c r="Q278" i="32"/>
  <c r="T278" i="32" s="1"/>
  <c r="U278" i="32" s="1"/>
  <c r="Q277" i="32"/>
  <c r="T277" i="32" s="1"/>
  <c r="U277" i="32" s="1"/>
  <c r="Q276" i="32"/>
  <c r="T276" i="32" s="1"/>
  <c r="U276" i="32" s="1"/>
  <c r="Q271" i="32"/>
  <c r="T271" i="32" s="1"/>
  <c r="U271" i="32" s="1"/>
  <c r="Q269" i="32"/>
  <c r="T269" i="32" s="1"/>
  <c r="U269" i="32" s="1"/>
  <c r="Q267" i="32"/>
  <c r="T267" i="32" s="1"/>
  <c r="U267" i="32" s="1"/>
  <c r="Q260" i="32"/>
  <c r="T260" i="32" s="1"/>
  <c r="U260" i="32" s="1"/>
  <c r="Q259" i="32"/>
  <c r="T259" i="32" s="1"/>
  <c r="U259" i="32" s="1"/>
  <c r="Q303" i="32"/>
  <c r="T303" i="32" s="1"/>
  <c r="U303" i="32" s="1"/>
  <c r="U320" i="32"/>
  <c r="U336" i="32"/>
  <c r="U339" i="32"/>
  <c r="T323" i="32"/>
  <c r="U323" i="32" s="1"/>
  <c r="T324" i="32"/>
  <c r="U324" i="32" s="1"/>
  <c r="T325" i="32"/>
  <c r="U325" i="32" s="1"/>
  <c r="T326" i="32"/>
  <c r="U326" i="32" s="1"/>
  <c r="T330" i="32"/>
  <c r="U330" i="32" s="1"/>
  <c r="T331" i="32"/>
  <c r="U331" i="32" s="1"/>
  <c r="T332" i="32"/>
  <c r="U332" i="32" s="1"/>
  <c r="T333" i="32"/>
  <c r="U333" i="32" s="1"/>
  <c r="T335" i="32"/>
  <c r="U335" i="32" s="1"/>
  <c r="T321" i="32"/>
  <c r="U321" i="32" s="1"/>
  <c r="T317" i="32"/>
  <c r="U317" i="32" s="1"/>
  <c r="T318" i="32"/>
  <c r="U318" i="32" s="1"/>
  <c r="T316" i="32"/>
  <c r="U316" i="32" s="1"/>
  <c r="Q257" i="32"/>
  <c r="T257" i="32" s="1"/>
  <c r="U257" i="32" s="1"/>
  <c r="T8" i="31"/>
  <c r="U8" i="31" s="1"/>
  <c r="T10" i="31"/>
  <c r="T12" i="31"/>
  <c r="U12" i="31" s="1"/>
  <c r="T13" i="31"/>
  <c r="U13" i="31" s="1"/>
  <c r="T14" i="31"/>
  <c r="U14" i="31" s="1"/>
  <c r="T15" i="31"/>
  <c r="U15" i="31" s="1"/>
  <c r="T17" i="31"/>
  <c r="U17" i="31" s="1"/>
  <c r="T18" i="31"/>
  <c r="U18" i="31" s="1"/>
  <c r="T20" i="31"/>
  <c r="U20" i="31" s="1"/>
  <c r="T25" i="31"/>
  <c r="U25" i="31" s="1"/>
  <c r="T30" i="31"/>
  <c r="U30" i="31" s="1"/>
  <c r="T32" i="31"/>
  <c r="U32" i="31" s="1"/>
  <c r="Q9" i="31"/>
  <c r="T9" i="31" s="1"/>
  <c r="Q267" i="30"/>
  <c r="T267" i="30" s="1"/>
  <c r="U267" i="30" s="1"/>
  <c r="U67" i="31"/>
  <c r="U73" i="31"/>
  <c r="U80" i="31"/>
  <c r="U92" i="31"/>
  <c r="Q269" i="30"/>
  <c r="T269" i="30" s="1"/>
  <c r="U269" i="30" s="1"/>
  <c r="Q256" i="30"/>
  <c r="T256" i="30" s="1"/>
  <c r="U256" i="30" s="1"/>
  <c r="T300" i="29"/>
  <c r="U300" i="29" s="1"/>
  <c r="T301" i="29"/>
  <c r="U301" i="29" s="1"/>
  <c r="T302" i="29"/>
  <c r="U302" i="29" s="1"/>
  <c r="T303" i="29"/>
  <c r="U303" i="29" s="1"/>
  <c r="T299" i="29"/>
  <c r="U299" i="29" s="1"/>
  <c r="Q260" i="29"/>
  <c r="T260" i="29" s="1"/>
  <c r="U260" i="29" s="1"/>
  <c r="Q22" i="31"/>
  <c r="T22" i="31" s="1"/>
  <c r="U22" i="31" s="1"/>
  <c r="T33" i="31"/>
  <c r="U33" i="31" s="1"/>
  <c r="T35" i="31"/>
  <c r="U35" i="31" s="1"/>
  <c r="T36" i="31"/>
  <c r="U36" i="31" s="1"/>
  <c r="T37" i="31"/>
  <c r="U37" i="31" s="1"/>
  <c r="T38" i="31"/>
  <c r="U38" i="31" s="1"/>
  <c r="T43" i="31"/>
  <c r="U43" i="31" s="1"/>
  <c r="T45" i="31"/>
  <c r="U45" i="31" s="1"/>
  <c r="T46" i="31"/>
  <c r="U46" i="31" s="1"/>
  <c r="T47" i="31"/>
  <c r="U47" i="31" s="1"/>
  <c r="T57" i="31"/>
  <c r="U57" i="31" s="1"/>
  <c r="T74" i="31"/>
  <c r="U74" i="31" s="1"/>
  <c r="T75" i="31"/>
  <c r="U75" i="31" s="1"/>
  <c r="T76" i="31"/>
  <c r="U76" i="31" s="1"/>
  <c r="T77" i="31"/>
  <c r="U77" i="31" s="1"/>
  <c r="T78" i="31"/>
  <c r="U78" i="31" s="1"/>
  <c r="T81" i="31"/>
  <c r="U81" i="31" s="1"/>
  <c r="U83" i="31"/>
  <c r="U84" i="31"/>
  <c r="U85" i="31"/>
  <c r="U86" i="31"/>
  <c r="U90" i="31"/>
  <c r="U91" i="31"/>
  <c r="U93" i="31"/>
  <c r="U94" i="31"/>
  <c r="U96" i="31"/>
  <c r="U97" i="31"/>
  <c r="T101" i="31"/>
  <c r="U101" i="31" s="1"/>
  <c r="Q24" i="31"/>
  <c r="T24" i="31" s="1"/>
  <c r="U24" i="31" s="1"/>
  <c r="Q23" i="31"/>
  <c r="T23" i="31" s="1"/>
  <c r="U23" i="31" s="1"/>
  <c r="Q262" i="29"/>
  <c r="T262" i="29" s="1"/>
  <c r="U262" i="29" s="1"/>
  <c r="Q264" i="29"/>
  <c r="T264" i="29" s="1"/>
  <c r="U264" i="29" s="1"/>
  <c r="Q271" i="29" l="1"/>
  <c r="T271" i="29" s="1"/>
  <c r="U271" i="29" s="1"/>
  <c r="I54" i="31"/>
  <c r="I295" i="30"/>
  <c r="T100" i="31"/>
  <c r="S269" i="28"/>
  <c r="Q277" i="30"/>
  <c r="T277" i="30" s="1"/>
  <c r="U277" i="30" s="1"/>
  <c r="U301" i="28"/>
  <c r="U269" i="28"/>
  <c r="V248" i="28"/>
  <c r="X248" i="28" s="1"/>
  <c r="V285" i="28"/>
  <c r="T303" i="28"/>
  <c r="T307" i="28" s="1"/>
  <c r="R303" i="28"/>
  <c r="V301" i="28"/>
  <c r="U279" i="28"/>
  <c r="T266" i="33"/>
  <c r="U266" i="33" s="1"/>
  <c r="T79" i="31"/>
  <c r="T306" i="33"/>
  <c r="Q29" i="31"/>
  <c r="T29" i="31" s="1"/>
  <c r="U29" i="31" s="1"/>
  <c r="Q21" i="31"/>
  <c r="T21" i="31" s="1"/>
  <c r="U21" i="31" s="1"/>
  <c r="Q328" i="30"/>
  <c r="S264" i="30"/>
  <c r="T264" i="30" s="1"/>
  <c r="U264" i="30" s="1"/>
  <c r="Q258" i="30"/>
  <c r="Q293" i="30"/>
  <c r="T293" i="30" s="1"/>
  <c r="U293" i="30" s="1"/>
  <c r="Q274" i="30"/>
  <c r="T274" i="30" s="1"/>
  <c r="U274" i="30" s="1"/>
  <c r="Q273" i="30"/>
  <c r="T273" i="30" s="1"/>
  <c r="U273" i="30" s="1"/>
  <c r="Q272" i="30"/>
  <c r="T272" i="30" s="1"/>
  <c r="U272" i="30" s="1"/>
  <c r="Q271" i="30"/>
  <c r="T271" i="30" s="1"/>
  <c r="U271" i="30" s="1"/>
  <c r="Q266" i="30"/>
  <c r="T266" i="30" s="1"/>
  <c r="U266" i="30" s="1"/>
  <c r="P263" i="30"/>
  <c r="T263" i="30" s="1"/>
  <c r="U263" i="30" s="1"/>
  <c r="P262" i="30"/>
  <c r="T262" i="30" s="1"/>
  <c r="U262" i="30" s="1"/>
  <c r="Q260" i="30"/>
  <c r="T260" i="30" s="1"/>
  <c r="U260" i="30" s="1"/>
  <c r="I11" i="34"/>
  <c r="I338" i="32"/>
  <c r="I319" i="32"/>
  <c r="R106" i="31"/>
  <c r="Q62" i="31"/>
  <c r="T62" i="31" s="1"/>
  <c r="U62" i="31" s="1"/>
  <c r="Q31" i="31"/>
  <c r="T31" i="31" s="1"/>
  <c r="U31" i="31" s="1"/>
  <c r="Q19" i="31"/>
  <c r="T19" i="31" s="1"/>
  <c r="U19" i="31" s="1"/>
  <c r="Q26" i="31"/>
  <c r="T26" i="31" s="1"/>
  <c r="U26" i="31" s="1"/>
  <c r="Q11" i="31"/>
  <c r="T11" i="31" s="1"/>
  <c r="U11" i="31" s="1"/>
  <c r="Q282" i="29"/>
  <c r="T282" i="29" s="1"/>
  <c r="U282" i="29" s="1"/>
  <c r="Q281" i="29"/>
  <c r="T281" i="29" s="1"/>
  <c r="U281" i="29" s="1"/>
  <c r="S293" i="29"/>
  <c r="T293" i="29" s="1"/>
  <c r="U293" i="29" s="1"/>
  <c r="Q266" i="29"/>
  <c r="T266" i="29" s="1"/>
  <c r="U266" i="29" s="1"/>
  <c r="Q261" i="29"/>
  <c r="T261" i="29" s="1"/>
  <c r="U261" i="29" s="1"/>
  <c r="Q257" i="29"/>
  <c r="T257" i="29" s="1"/>
  <c r="U257" i="29" s="1"/>
  <c r="P256" i="29"/>
  <c r="T256" i="29" s="1"/>
  <c r="U256" i="29" s="1"/>
  <c r="P255" i="29"/>
  <c r="T255" i="29" s="1"/>
  <c r="U255" i="29" s="1"/>
  <c r="I323" i="29"/>
  <c r="I304" i="29"/>
  <c r="I301" i="28"/>
  <c r="I269" i="28"/>
  <c r="T258" i="30" l="1"/>
  <c r="U258" i="30" s="1"/>
  <c r="V269" i="28"/>
  <c r="U303" i="28"/>
  <c r="U307" i="28" s="1"/>
  <c r="X269" i="28"/>
  <c r="S295" i="30"/>
  <c r="I325" i="29"/>
  <c r="AU330" i="30"/>
  <c r="Q268" i="29"/>
  <c r="T268" i="29" s="1"/>
  <c r="U268" i="29" s="1"/>
  <c r="Q267" i="29"/>
  <c r="T267" i="29" s="1"/>
  <c r="U267" i="29" s="1"/>
  <c r="Q283" i="29"/>
  <c r="T283" i="29" s="1"/>
  <c r="U283" i="29" s="1"/>
  <c r="AM325" i="29"/>
  <c r="T61" i="31"/>
  <c r="U61" i="31" s="1"/>
  <c r="Q53" i="31"/>
  <c r="T53" i="31" s="1"/>
  <c r="U53" i="31" s="1"/>
  <c r="Q28" i="31"/>
  <c r="T28" i="31" s="1"/>
  <c r="U28" i="31" s="1"/>
  <c r="Q27" i="31"/>
  <c r="T27" i="31" s="1"/>
  <c r="U27" i="31" s="1"/>
  <c r="I315" i="33"/>
  <c r="I309" i="33"/>
  <c r="Q299" i="33"/>
  <c r="T299" i="33" s="1"/>
  <c r="U299" i="33" s="1"/>
  <c r="S307" i="33"/>
  <c r="S309" i="33" s="1"/>
  <c r="Q255" i="32"/>
  <c r="T255" i="32" s="1"/>
  <c r="U255" i="32" s="1"/>
  <c r="R309" i="33"/>
  <c r="R344" i="33"/>
  <c r="Q340" i="33"/>
  <c r="Q315" i="33"/>
  <c r="P315" i="33"/>
  <c r="P301" i="33"/>
  <c r="U306" i="33"/>
  <c r="T308" i="33"/>
  <c r="U308" i="33" s="1"/>
  <c r="U304" i="33"/>
  <c r="T321" i="33"/>
  <c r="U321" i="33" s="1"/>
  <c r="T322" i="33"/>
  <c r="U322" i="33" s="1"/>
  <c r="T323" i="33"/>
  <c r="U323" i="33" s="1"/>
  <c r="T324" i="33"/>
  <c r="U324" i="33" s="1"/>
  <c r="T328" i="33"/>
  <c r="U328" i="33" s="1"/>
  <c r="T329" i="33"/>
  <c r="U329" i="33" s="1"/>
  <c r="T330" i="33"/>
  <c r="U330" i="33" s="1"/>
  <c r="T331" i="33"/>
  <c r="U331" i="33" s="1"/>
  <c r="T332" i="33"/>
  <c r="U332" i="33" s="1"/>
  <c r="T333" i="33"/>
  <c r="U333" i="33" s="1"/>
  <c r="T335" i="33"/>
  <c r="U335" i="33" s="1"/>
  <c r="T336" i="33"/>
  <c r="U336" i="33" s="1"/>
  <c r="T319" i="33"/>
  <c r="U319" i="33" s="1"/>
  <c r="U303" i="33"/>
  <c r="U305" i="33"/>
  <c r="T300" i="33"/>
  <c r="U300" i="33" s="1"/>
  <c r="R340" i="33"/>
  <c r="S315" i="33"/>
  <c r="I340" i="33"/>
  <c r="I291" i="32"/>
  <c r="U291" i="32" s="1"/>
  <c r="Q292" i="32"/>
  <c r="T292" i="32" s="1"/>
  <c r="U292" i="32" s="1"/>
  <c r="Q51" i="31"/>
  <c r="T51" i="31" s="1"/>
  <c r="U51" i="31" s="1"/>
  <c r="S310" i="32"/>
  <c r="T310" i="32" s="1"/>
  <c r="U310" i="32" s="1"/>
  <c r="S309" i="32"/>
  <c r="T309" i="32" s="1"/>
  <c r="U309" i="32" s="1"/>
  <c r="S308" i="32"/>
  <c r="T308" i="32" s="1"/>
  <c r="U308" i="32" s="1"/>
  <c r="S307" i="32"/>
  <c r="T307" i="32" s="1"/>
  <c r="U307" i="32" s="1"/>
  <c r="S306" i="32"/>
  <c r="T306" i="32" s="1"/>
  <c r="U306" i="32" s="1"/>
  <c r="S305" i="32"/>
  <c r="T305" i="32" s="1"/>
  <c r="U305" i="32" s="1"/>
  <c r="Q299" i="32"/>
  <c r="T299" i="32" s="1"/>
  <c r="U299" i="32" s="1"/>
  <c r="Q297" i="32"/>
  <c r="T297" i="32" s="1"/>
  <c r="U297" i="32" s="1"/>
  <c r="P79" i="31"/>
  <c r="P319" i="32"/>
  <c r="P304" i="32"/>
  <c r="S319" i="32"/>
  <c r="S304" i="32"/>
  <c r="R338" i="32"/>
  <c r="R319" i="32"/>
  <c r="R304" i="32"/>
  <c r="Q338" i="32"/>
  <c r="Q319" i="32"/>
  <c r="P338" i="32"/>
  <c r="P312" i="32"/>
  <c r="T289" i="29"/>
  <c r="U289" i="29" s="1"/>
  <c r="Q49" i="31"/>
  <c r="T49" i="31" s="1"/>
  <c r="U49" i="31" s="1"/>
  <c r="Q63" i="31"/>
  <c r="T63" i="31" s="1"/>
  <c r="U63" i="31" s="1"/>
  <c r="Q7" i="31"/>
  <c r="T7" i="31" s="1"/>
  <c r="U7" i="31" s="1"/>
  <c r="S59" i="31"/>
  <c r="T59" i="31" s="1"/>
  <c r="U59" i="31" s="1"/>
  <c r="S58" i="31"/>
  <c r="T58" i="31" s="1"/>
  <c r="U58" i="31" s="1"/>
  <c r="Q65" i="31"/>
  <c r="T65" i="31" s="1"/>
  <c r="U65" i="31" s="1"/>
  <c r="Q60" i="31"/>
  <c r="T60" i="31" s="1"/>
  <c r="U60" i="31" s="1"/>
  <c r="U100" i="31"/>
  <c r="I79" i="31"/>
  <c r="U79" i="31" s="1"/>
  <c r="P311" i="30"/>
  <c r="V267" i="30"/>
  <c r="V274" i="30"/>
  <c r="V275" i="30"/>
  <c r="V276" i="30"/>
  <c r="V277" i="30"/>
  <c r="V278" i="30"/>
  <c r="V281" i="30"/>
  <c r="V282" i="30"/>
  <c r="V283" i="30"/>
  <c r="V285" i="30"/>
  <c r="V286" i="30"/>
  <c r="V289" i="30"/>
  <c r="V291" i="30"/>
  <c r="V293" i="30"/>
  <c r="V303" i="30"/>
  <c r="V308" i="30"/>
  <c r="V309" i="30"/>
  <c r="V310" i="30"/>
  <c r="V312" i="30"/>
  <c r="V313" i="30"/>
  <c r="V314" i="30"/>
  <c r="V316" i="30"/>
  <c r="V318" i="30"/>
  <c r="V319" i="30"/>
  <c r="V320" i="30"/>
  <c r="V321" i="30"/>
  <c r="V325" i="30"/>
  <c r="V326" i="30"/>
  <c r="V329" i="30"/>
  <c r="V331" i="30"/>
  <c r="S328" i="30"/>
  <c r="R300" i="30"/>
  <c r="T300" i="30" s="1"/>
  <c r="U300" i="30" s="1"/>
  <c r="Q255" i="30"/>
  <c r="T255" i="30" s="1"/>
  <c r="U255" i="30" s="1"/>
  <c r="Q301" i="30"/>
  <c r="T301" i="30" s="1"/>
  <c r="U301" i="30" s="1"/>
  <c r="Q299" i="30"/>
  <c r="T299" i="30" s="1"/>
  <c r="U299" i="30" s="1"/>
  <c r="Q298" i="30"/>
  <c r="T298" i="30" s="1"/>
  <c r="U298" i="30" s="1"/>
  <c r="Q297" i="30"/>
  <c r="T280" i="30"/>
  <c r="U280" i="30" s="1"/>
  <c r="Q268" i="30"/>
  <c r="T268" i="30" s="1"/>
  <c r="U268" i="30" s="1"/>
  <c r="S315" i="30"/>
  <c r="R328" i="30"/>
  <c r="R315" i="30"/>
  <c r="R295" i="30"/>
  <c r="P328" i="30"/>
  <c r="P304" i="30"/>
  <c r="P295" i="30"/>
  <c r="Q263" i="29"/>
  <c r="T263" i="29" s="1"/>
  <c r="U263" i="29" s="1"/>
  <c r="T305" i="29"/>
  <c r="U305" i="29" s="1"/>
  <c r="T321" i="29"/>
  <c r="U321" i="29" s="1"/>
  <c r="T324" i="29"/>
  <c r="U324" i="29" s="1"/>
  <c r="S323" i="29"/>
  <c r="S304" i="29"/>
  <c r="S288" i="29"/>
  <c r="R323" i="29"/>
  <c r="R304" i="29"/>
  <c r="R298" i="29"/>
  <c r="R288" i="29"/>
  <c r="Q323" i="29"/>
  <c r="Q304" i="29"/>
  <c r="P323" i="29"/>
  <c r="P304" i="29"/>
  <c r="P298" i="29"/>
  <c r="P288" i="29"/>
  <c r="U328" i="30"/>
  <c r="I315" i="30"/>
  <c r="I330" i="30" s="1"/>
  <c r="Q295" i="30" l="1"/>
  <c r="T297" i="30"/>
  <c r="U297" i="30" s="1"/>
  <c r="Q304" i="30"/>
  <c r="Q288" i="29"/>
  <c r="P315" i="30"/>
  <c r="T311" i="30"/>
  <c r="U311" i="30" s="1"/>
  <c r="R312" i="32"/>
  <c r="R340" i="32" s="1"/>
  <c r="T304" i="32"/>
  <c r="V272" i="30"/>
  <c r="V266" i="30"/>
  <c r="V271" i="30"/>
  <c r="Q309" i="33"/>
  <c r="P54" i="31"/>
  <c r="P102" i="31" s="1"/>
  <c r="Q64" i="31"/>
  <c r="T64" i="31" s="1"/>
  <c r="U64" i="31" s="1"/>
  <c r="T54" i="31"/>
  <c r="U54" i="31" s="1"/>
  <c r="Q298" i="29"/>
  <c r="I312" i="32"/>
  <c r="R304" i="30"/>
  <c r="R333" i="30" s="1"/>
  <c r="S304" i="30"/>
  <c r="Q315" i="30"/>
  <c r="I288" i="33"/>
  <c r="R288" i="33" s="1"/>
  <c r="T288" i="33" s="1"/>
  <c r="U288" i="33" s="1"/>
  <c r="I304" i="32"/>
  <c r="T315" i="33"/>
  <c r="U315" i="33" s="1"/>
  <c r="T307" i="33"/>
  <c r="S298" i="29"/>
  <c r="T304" i="29"/>
  <c r="U304" i="29" s="1"/>
  <c r="T323" i="29"/>
  <c r="U323" i="29" s="1"/>
  <c r="T340" i="33"/>
  <c r="U340" i="33" s="1"/>
  <c r="T265" i="33"/>
  <c r="U265" i="33" s="1"/>
  <c r="S342" i="33"/>
  <c r="S346" i="33" s="1"/>
  <c r="P342" i="33"/>
  <c r="T338" i="32"/>
  <c r="U338" i="32" s="1"/>
  <c r="T319" i="32"/>
  <c r="U319" i="32" s="1"/>
  <c r="S312" i="32"/>
  <c r="S340" i="32" s="1"/>
  <c r="S343" i="32" s="1"/>
  <c r="P340" i="32"/>
  <c r="Q304" i="32"/>
  <c r="R102" i="31"/>
  <c r="I66" i="31"/>
  <c r="P334" i="30"/>
  <c r="P325" i="29"/>
  <c r="R325" i="29"/>
  <c r="I172" i="28"/>
  <c r="Q102" i="31" l="1"/>
  <c r="Q106" i="31" s="1"/>
  <c r="V297" i="30"/>
  <c r="Q333" i="30"/>
  <c r="Q335" i="30" s="1"/>
  <c r="T304" i="30"/>
  <c r="U304" i="30" s="1"/>
  <c r="T315" i="30"/>
  <c r="U315" i="30" s="1"/>
  <c r="V311" i="30"/>
  <c r="Q312" i="32"/>
  <c r="T312" i="32" s="1"/>
  <c r="T340" i="32" s="1"/>
  <c r="T288" i="29"/>
  <c r="U288" i="29" s="1"/>
  <c r="U304" i="32"/>
  <c r="T309" i="33"/>
  <c r="U309" i="33" s="1"/>
  <c r="U307" i="33"/>
  <c r="I340" i="32"/>
  <c r="S102" i="31"/>
  <c r="S106" i="31" s="1"/>
  <c r="T66" i="31"/>
  <c r="T102" i="31" s="1"/>
  <c r="I102" i="31"/>
  <c r="T298" i="29"/>
  <c r="U298" i="29" s="1"/>
  <c r="I301" i="33"/>
  <c r="I342" i="33" s="1"/>
  <c r="V298" i="30"/>
  <c r="V299" i="30"/>
  <c r="T295" i="30"/>
  <c r="V301" i="30"/>
  <c r="V300" i="30"/>
  <c r="V280" i="30"/>
  <c r="V268" i="30"/>
  <c r="S333" i="30"/>
  <c r="S335" i="30" s="1"/>
  <c r="Q301" i="33"/>
  <c r="Q342" i="33" s="1"/>
  <c r="S325" i="29"/>
  <c r="Q325" i="29"/>
  <c r="Q328" i="29" s="1"/>
  <c r="AM328" i="29"/>
  <c r="T301" i="33"/>
  <c r="R301" i="33"/>
  <c r="R342" i="33" s="1"/>
  <c r="I220" i="34"/>
  <c r="I225" i="34"/>
  <c r="I226" i="34"/>
  <c r="I227" i="34"/>
  <c r="I228" i="34"/>
  <c r="I229" i="34"/>
  <c r="I230" i="34"/>
  <c r="I231" i="34"/>
  <c r="I232" i="34"/>
  <c r="I233" i="34"/>
  <c r="I219" i="34"/>
  <c r="Q105" i="31" l="1"/>
  <c r="Q347" i="33"/>
  <c r="Q346" i="33"/>
  <c r="T330" i="30"/>
  <c r="V330" i="30" s="1"/>
  <c r="U295" i="30"/>
  <c r="Q340" i="32"/>
  <c r="V295" i="30"/>
  <c r="U301" i="33"/>
  <c r="U312" i="32"/>
  <c r="U66" i="31"/>
  <c r="U102" i="31"/>
  <c r="T325" i="29"/>
  <c r="U325" i="29" s="1"/>
  <c r="X341" i="32"/>
  <c r="X342" i="32" s="1"/>
  <c r="T333" i="30"/>
  <c r="T342" i="33"/>
  <c r="U342" i="33" s="1"/>
  <c r="I201" i="28"/>
  <c r="U330" i="30" l="1"/>
  <c r="Q344" i="32"/>
  <c r="Q346" i="32"/>
  <c r="U340" i="32"/>
  <c r="I238" i="34"/>
  <c r="I234" i="33"/>
  <c r="I234" i="32"/>
  <c r="I234" i="30"/>
  <c r="I234" i="29"/>
  <c r="I204" i="28"/>
  <c r="I235" i="34"/>
  <c r="I203" i="34"/>
  <c r="I189" i="34"/>
  <c r="I74" i="34"/>
  <c r="I231" i="33"/>
  <c r="I202" i="33"/>
  <c r="I187" i="33"/>
  <c r="I71" i="33"/>
  <c r="I231" i="32"/>
  <c r="I202" i="32"/>
  <c r="I188" i="32"/>
  <c r="I72" i="32"/>
  <c r="I231" i="30"/>
  <c r="I202" i="30"/>
  <c r="I188" i="30"/>
  <c r="I72" i="30"/>
  <c r="I231" i="29"/>
  <c r="I202" i="29"/>
  <c r="I188" i="29"/>
  <c r="I72" i="29"/>
  <c r="I158" i="28"/>
  <c r="I72" i="28"/>
  <c r="I237" i="34" l="1"/>
  <c r="I239" i="34" s="1"/>
  <c r="I233" i="33"/>
  <c r="I235" i="33" s="1"/>
  <c r="I233" i="32"/>
  <c r="I235" i="32" s="1"/>
  <c r="I233" i="30"/>
  <c r="I235" i="30" s="1"/>
  <c r="I233" i="29"/>
  <c r="I235" i="29" s="1"/>
  <c r="I203" i="28"/>
  <c r="I205" i="28" s="1"/>
  <c r="I279" i="28" l="1"/>
  <c r="I303" i="28" s="1"/>
  <c r="S279" i="28"/>
  <c r="S303" i="28" s="1"/>
  <c r="S310" i="28" s="1"/>
  <c r="X279" i="28" l="1"/>
  <c r="V279" i="28" l="1"/>
  <c r="V303" i="28" s="1"/>
</calcChain>
</file>

<file path=xl/sharedStrings.xml><?xml version="1.0" encoding="utf-8"?>
<sst xmlns="http://schemas.openxmlformats.org/spreadsheetml/2006/main" count="9211" uniqueCount="574">
  <si>
    <t>No</t>
  </si>
  <si>
    <t>Bidang/ Jenis Kegiatan</t>
  </si>
  <si>
    <t>Lokasi 
(RT/RW/ Dusun)</t>
  </si>
  <si>
    <t>Prakiraan Volume</t>
  </si>
  <si>
    <t>Prakiraan Biaya dan Sumber Pembiayaan</t>
  </si>
  <si>
    <t>Prakiraan Pola Pelaksanaan</t>
  </si>
  <si>
    <t>Bidang</t>
  </si>
  <si>
    <t>Sub Bidang</t>
  </si>
  <si>
    <t>Jenis Kegiatan</t>
  </si>
  <si>
    <t>Jumlah (Rp)</t>
  </si>
  <si>
    <t>Sumber</t>
  </si>
  <si>
    <t>Swa kelola</t>
  </si>
  <si>
    <t>KAD</t>
  </si>
  <si>
    <t>Kerja sama Pihak III</t>
  </si>
  <si>
    <t>Penyelenggaraan Pemerintahan Desa</t>
  </si>
  <si>
    <t>Operasional Pemerintahan Desa</t>
  </si>
  <si>
    <t>Operasional Raskin</t>
  </si>
  <si>
    <t>Jumlah Per Bidang 1</t>
  </si>
  <si>
    <t>Pembangunan Desa</t>
  </si>
  <si>
    <t>Jumlah Per Bidang 2</t>
  </si>
  <si>
    <t>Pembinaan Kemasyarakatan</t>
  </si>
  <si>
    <t>Pelaksanaan Desa Siaga</t>
  </si>
  <si>
    <t>Jumlah Per Bidang 3</t>
  </si>
  <si>
    <t>Pemberdayaan Masyarakat</t>
  </si>
  <si>
    <t>Jumlah Per Bidang 4</t>
  </si>
  <si>
    <t>Biaya Tak Terduga</t>
  </si>
  <si>
    <t>JUMLAH TOTAL</t>
  </si>
  <si>
    <t>Mengetahui :</t>
  </si>
  <si>
    <t>Kepala Desa,</t>
  </si>
  <si>
    <t>Penetapan dan penegasan kebijakan Desa</t>
  </si>
  <si>
    <t>Penetapan dan penegasan batas desa</t>
  </si>
  <si>
    <t>Penetapan organisasi Pemerintah Desa;</t>
  </si>
  <si>
    <t>Penetapan perangkat Desa;</t>
  </si>
  <si>
    <t>Penetapan BUM Desa;</t>
  </si>
  <si>
    <t>Penetapan APB Desa;</t>
  </si>
  <si>
    <t>Penetapan peraturan Desa;</t>
  </si>
  <si>
    <t xml:space="preserve">Penetapan Desa dalam keadaan darurat </t>
  </si>
  <si>
    <t>Penetapan pos keamanan dan pos kesiapsiagaan</t>
  </si>
  <si>
    <t>Pendataan dan pengarsipan Desa</t>
  </si>
  <si>
    <t>Pendataan dan pengklasifikasian tenaga kerja Desa</t>
  </si>
  <si>
    <t>Pendataan penduduk sesuai sektor pertanian</t>
  </si>
  <si>
    <t>Pendataan penduduk sesuai usia/angkatan kerja</t>
  </si>
  <si>
    <t>Pendataan penduduk sesuai umur dan pekerjaan</t>
  </si>
  <si>
    <t>Pendataan potensi Desa</t>
  </si>
  <si>
    <t>Pengelolaan arsip Desa</t>
  </si>
  <si>
    <t>Penyusunan tata ruang Desa</t>
  </si>
  <si>
    <t>Pengembangan tata ruang dan peta sosial Desa</t>
  </si>
  <si>
    <t>Pemberian izin hak pengelolaan atas tanah Desa;</t>
  </si>
  <si>
    <t>Kegiatan pengelolaan dan penetapan Aset Desa</t>
  </si>
  <si>
    <t>Penyelenggaraan musyawarah Desa</t>
  </si>
  <si>
    <t>Kegiatan Pengkajian Keadaan Desa</t>
  </si>
  <si>
    <t>Kegiatan Tilik Dusun dan Musyawarah Dusun</t>
  </si>
  <si>
    <t>Kegiatan Musyawarah Desa</t>
  </si>
  <si>
    <t>Kegiatan Musyawarah Perencanaan Pembangunan</t>
  </si>
  <si>
    <t>Kegiatan penyusunan dan penetapan Peraturan Desa</t>
  </si>
  <si>
    <t>Pengelolaan pengembangan informasi Desa</t>
  </si>
  <si>
    <t>Pengelolaan dan pengembangan sistem administrasi Desa</t>
  </si>
  <si>
    <t>Pengelolaan dan pengembangan Papan Informasi Desa</t>
  </si>
  <si>
    <t>Penyusunan dan pengembangan Website Desa</t>
  </si>
  <si>
    <t>Kegiatan penyusunan buku Profil Desa</t>
  </si>
  <si>
    <t>Penyelenggaraan perencanaan Desa</t>
  </si>
  <si>
    <t>Kegiatan penyusunan dan penetapan RKPDes</t>
  </si>
  <si>
    <t>Kegiatan penyusunan dan penetapan APBDes</t>
  </si>
  <si>
    <t>Kegiatan penyusunan perubahan perencanaan desa</t>
  </si>
  <si>
    <t>Penyelenggaraan evaluasi tingkat perkembangan pemerintahan Desa</t>
  </si>
  <si>
    <t>Kegiatan Rapat Koordinasi Pemerintahan Desa</t>
  </si>
  <si>
    <t>Kegiatan Penyusunan LKPJ Kades</t>
  </si>
  <si>
    <t>Kegiatan Penyusunan LPPD</t>
  </si>
  <si>
    <t>Kegiatan penyelenggaraan dan pemberhentian perangkat Desa</t>
  </si>
  <si>
    <t>Penyelenggaraan kerjasama antar Desa</t>
  </si>
  <si>
    <t>Pembentukan dan penetapan Badan Kerjasama Desa</t>
  </si>
  <si>
    <t>Kegiatan  pengelolaan kerjasama antar Desa</t>
  </si>
  <si>
    <t>Kegiatan pengelolaan kerjasama dengan pihak ketiga</t>
  </si>
  <si>
    <t>Penghasilan tetap dan tunjangan Kepala Desa dan Perangkat</t>
  </si>
  <si>
    <t>Kegiatan operasional Pemerintahan Desa</t>
  </si>
  <si>
    <t>Kegiatan operasional Badan Permusyawaratan Desa</t>
  </si>
  <si>
    <t>Insentif RT / RW</t>
  </si>
  <si>
    <t>Intensifikasi pemungutan pendapatan asli desa</t>
  </si>
  <si>
    <t>Pengadaan pakaian dinas beserta perlengkapannya</t>
  </si>
  <si>
    <t>Kegiatan pendidikan dan pelatihan BPD</t>
  </si>
  <si>
    <t>Kegiatan penyelenggaraan musyawarah Desa</t>
  </si>
  <si>
    <t>Kegiatan penjaringan aspirasi masyarakat</t>
  </si>
  <si>
    <t>Kegiatan penyelenggaraan dan pengelolaan Pos Kesehatan Desa dan/atau Poliklinik Desa</t>
  </si>
  <si>
    <t xml:space="preserve">Kegiatan penyelenggaraan dan pengelolaan Posyandu </t>
  </si>
  <si>
    <t xml:space="preserve">Kegiatan pengembangan tenaga kesehatan Desa </t>
  </si>
  <si>
    <t xml:space="preserve">Kegiatan pelayanan kesehatan penduduk miskin </t>
  </si>
  <si>
    <t>Kegiatan pelayanan imunisasi dan gizi balita</t>
  </si>
  <si>
    <t>Kegiatan pemeriksaan ibu hamil</t>
  </si>
  <si>
    <t>Kegiatan pemberian makanan tambahan</t>
  </si>
  <si>
    <t>Kegiatan gerakan hidup bersih dan sehat</t>
  </si>
  <si>
    <t>Kegiatan gerakan sehat untuk lanjut usia.</t>
  </si>
  <si>
    <t>Kegiatan penyelenggaraan pencegahan dan pemberantasan penyakit menular dan wabah</t>
  </si>
  <si>
    <t>Kegiatan penyuluhan Kesehatan Masyarakat</t>
  </si>
  <si>
    <t xml:space="preserve">Kegiatan pembinaan dan pengawasan upaya kesehatan tradisional </t>
  </si>
  <si>
    <t>Kegiatan fasilitasi Penyelenggaraan Desa Siaga</t>
  </si>
  <si>
    <t>Kegiatan pengelolaan Tanaman Obat Keluarga</t>
  </si>
  <si>
    <t>Kegiatan pembangunan Gedung Pos Kesehatan Desa dan/atau Poliklinik Desa</t>
  </si>
  <si>
    <t>Kegiatan rehabilitasi/pemeliharaan gedung Pos Kesehatan Desa dan/atau Poliklinik Desa</t>
  </si>
  <si>
    <t>Kegiatan pengadaan sarana dan prasaran Pos Kesehatan Desa dan/atau Poliklinik Desa</t>
  </si>
  <si>
    <t>Kegiatan pemeliharaan sarana dan prasarana Pos Kesehatan Desa dan/atau Poliklinik Desa</t>
  </si>
  <si>
    <t>Kegiatan pengadaan alat-alat kesehatan Pos Kesehatan Desa dan atau Poliklinik Desa</t>
  </si>
  <si>
    <t>Kegiatan pemeliharaan alat-alat Kesehatan Pos Kesehatan Desa dan/atau Poliklinik Desa</t>
  </si>
  <si>
    <t>Kegiatan pengadaan sarana dan prasaran Posyandu</t>
  </si>
  <si>
    <t>Kegiatan pemeliharaan sarana dan prasaran Posyandu</t>
  </si>
  <si>
    <t>Kegiatan pengadaaan obat dan perbekalan kesehatan</t>
  </si>
  <si>
    <t xml:space="preserve">Kegiatan penyelenggaraan dan pengelolaan Pendidikan Anak Usia Dini </t>
  </si>
  <si>
    <t>Kegiatan fasilitasi pendidikan lanjutan bagi pendidik untuk memenuhi standar kualifikasi</t>
  </si>
  <si>
    <t>Kegiatan fasilitasi penyelenggaraan dan pengelolaan pendidikan keagamaan tingkat Desa</t>
  </si>
  <si>
    <t xml:space="preserve">Kegiatan penyelenggaraan pusat kegiatan belajar masyarakat </t>
  </si>
  <si>
    <t xml:space="preserve">Kegiatan penyediaan bahan pustaka perpustakaan </t>
  </si>
  <si>
    <t>Kegiatan fasilitasi dan motivasi terhadap kelompok-kelompok belajar di Desa</t>
  </si>
  <si>
    <t>Kegiatan fasilitasi pendidikan siswa berprestasi</t>
  </si>
  <si>
    <t>Kegiatan fasilitasi keikutsertaan pendidikan luar biasa</t>
  </si>
  <si>
    <t>Kegiatan pembangunan gedung sekolah Pendidikan Anak Usia Dini</t>
  </si>
  <si>
    <t>Kegiatan pemeliharaan gedung sekolah Pendidikan Anak Usia Dini</t>
  </si>
  <si>
    <t xml:space="preserve">Kegiatan pengadaan sarana dan prasarana Pendidikan Anak Usia Dini </t>
  </si>
  <si>
    <t>Kegiatan pemeliharaan sarana dan prasarana Pendidikan Anak Usia Dini</t>
  </si>
  <si>
    <t>Kegiatan pengadaan pakaian seragam sekolah</t>
  </si>
  <si>
    <t xml:space="preserve">Kegiatan pembangunan gedung pendidikan keagamaan tingkat Desa </t>
  </si>
  <si>
    <t>Kegiatan pemeliharaan gedung pendidikan keagamaan tingkat Desa</t>
  </si>
  <si>
    <t>Kegiatan pengadaan sarana dan prasarana pendidikan keagamaan tingkat desa</t>
  </si>
  <si>
    <t>Kegiatan pemeliharaan sarana dan prasarana pendidikan keagamaan tingkat Desa</t>
  </si>
  <si>
    <t xml:space="preserve">Fasilitasi penyelenggaraan keagamaan di tingkat Desa </t>
  </si>
  <si>
    <t>Kegiatan pengembangan dan pembinaan sanggar seni</t>
  </si>
  <si>
    <t>Kegiatan Pembangunan Kantor dan Balai Desa</t>
  </si>
  <si>
    <t>Kegiatan Pemeliharaan Kantor dan Balai Desa</t>
  </si>
  <si>
    <t xml:space="preserve">Kegiatan Pemeliharaan Sarana dan Prasarana Kantor </t>
  </si>
  <si>
    <t xml:space="preserve">Kegiatan Pembangunan Jalan Permukiman Desa </t>
  </si>
  <si>
    <t>Kegiatan Pemeliharaan Jalan Permukiman Desa</t>
  </si>
  <si>
    <t>Kegiatan Pembangunan Jalan Usaha Tani</t>
  </si>
  <si>
    <t>Kegiatan Pemeliharaan Jalan Usaha Tani</t>
  </si>
  <si>
    <t>Kegiatan Pembangunan Embung Desa</t>
  </si>
  <si>
    <t>Kegiatan Pemeliharaan Embung Desa</t>
  </si>
  <si>
    <t>Kegiatan Pembangunan PLTMH/Energi Baru dan Terbarukan</t>
  </si>
  <si>
    <t>Kegiatan Pemeliharaan PLTMH/Energi Baru dan Terbarukan</t>
  </si>
  <si>
    <t>Kegiatan Pembangunan Rumah Ibadah</t>
  </si>
  <si>
    <t>Kegiatan pemeliharaan rumah ibadah</t>
  </si>
  <si>
    <t>Kegiatan pengelolaan pemakaman Desa dan petilasan</t>
  </si>
  <si>
    <t>Kegiatan Pembangunan Sanitasi Lingkungan</t>
  </si>
  <si>
    <t>Kegiatan Pemeliharaan Sanitasi Lingkungan</t>
  </si>
  <si>
    <t xml:space="preserve">Kegiatan Pembangunan  Air Bersih Berskala Desa </t>
  </si>
  <si>
    <t>Kegiatan Pengelolaan Air Bersih Berskala Desa</t>
  </si>
  <si>
    <t>Kegiatan Pembangunan Irigasi Tersier</t>
  </si>
  <si>
    <t>Kegiatan Pemeliharaan Irigasi Tersier</t>
  </si>
  <si>
    <t>Kegiatan Pembangunan Lapangan Desa</t>
  </si>
  <si>
    <t>Kegiatan Pemeliharaan Lapangan Desa</t>
  </si>
  <si>
    <t>Kegiatan Pembangunan Taman Desa</t>
  </si>
  <si>
    <t>Kegiatan Pemeliharaan Taman Desa</t>
  </si>
  <si>
    <t xml:space="preserve">Kegiatan pengembangan sarana dan prasarana produksi di Desa </t>
  </si>
  <si>
    <t>Kegiatan Pengembangan Wisata Desa</t>
  </si>
  <si>
    <t>Kegiatan Pembangunan Rumah Tidak Layak Huni</t>
  </si>
  <si>
    <t>Kegiatan Pembangunan Jembatan Desa</t>
  </si>
  <si>
    <t>Kegiatan Pemeliharaan Jembatan Desa</t>
  </si>
  <si>
    <t>Kegiatan pembangunan Drainase</t>
  </si>
  <si>
    <t>Kegiatan pemeliharaan Drainase</t>
  </si>
  <si>
    <t xml:space="preserve">Kegiatan pembangunan  pasar Desa dan kios Desa </t>
  </si>
  <si>
    <t>Kegiatan pengelolaan pasar Desa dan kios Desa</t>
  </si>
  <si>
    <t>Kegiatan pengembangan usaha mikro berbasis Desa</t>
  </si>
  <si>
    <t>Kegiatan pendayagunaan keuangan mikro berbasis Desa</t>
  </si>
  <si>
    <t>Kegiatan pembangunan lumbung pangan dan penetapan cadangan pangan Desa</t>
  </si>
  <si>
    <t>Kegiatan pengelolaan lumbung pangan dan penetapan cadangan pangan Desa</t>
  </si>
  <si>
    <t>Kegiatan pengembangan benih lokal</t>
  </si>
  <si>
    <t>Kegiatan pembangunan  energi mandiri</t>
  </si>
  <si>
    <t>Kegiatan pengelolaan energi mandiri</t>
  </si>
  <si>
    <t>Kegiatan pendirian dan penguatan Badan Usaha Milik Desa (BUMDES)</t>
  </si>
  <si>
    <t>Kegiatan pengembangan wisata Desa</t>
  </si>
  <si>
    <t>Kegiatan pengembangan sistem usaha produksi pertanian</t>
  </si>
  <si>
    <t>Kegiatan pengelolaan usaha peternakan</t>
  </si>
  <si>
    <t>Kegiatan pengelolaan usaha pakan ternak dan biogas</t>
  </si>
  <si>
    <t xml:space="preserve">Pengembangan komoditas tambang mineral bukan logam </t>
  </si>
  <si>
    <t>Pengembangan komoditas tambang batuan</t>
  </si>
  <si>
    <t>Kegiatan Pengelolaan sampah</t>
  </si>
  <si>
    <t>Kegiatan penghijauan dan perlindungan mata air</t>
  </si>
  <si>
    <t>Kegiatan Pembuatan terasering</t>
  </si>
  <si>
    <t>Pembersihan daerah aliran sungai</t>
  </si>
  <si>
    <t>Pembinaan lembaga kemasyarakatan</t>
  </si>
  <si>
    <t>Pembinaan keamanan, ketentraman dan ketertiban</t>
  </si>
  <si>
    <t>Pembinaan kerukunan umat beragama</t>
  </si>
  <si>
    <t>Pembinaan kerukunan warga masyarakat Desa</t>
  </si>
  <si>
    <t>Memelihara perdamaian di Desa</t>
  </si>
  <si>
    <t>Menangani konflik dan melakukan mediasi di Desa</t>
  </si>
  <si>
    <t>Melestarikan dan mengembangkan gotong royong masyarakat Desa.</t>
  </si>
  <si>
    <t>Pengadaan sarana dan prasarana olah raga</t>
  </si>
  <si>
    <t>Pembinaan kesenian dan sosial budaya masyarakat</t>
  </si>
  <si>
    <t>Kegiatan penyuluhan sadar hukum</t>
  </si>
  <si>
    <t>Pelaksanaan lomba desa</t>
  </si>
  <si>
    <t>Kegiatan pengembangan seni budaya lokal</t>
  </si>
  <si>
    <t>Pembentukan Fasilitasi kelompok seni budaya</t>
  </si>
  <si>
    <t>Pembentukan Fasilitasi kelompok rentan dan difabel</t>
  </si>
  <si>
    <t>Pembentukan Fasilitasi kelompok-kelompok masyarakat lainnya</t>
  </si>
  <si>
    <t>Pemberian santunan sosial kepada keluarga fakir miskin</t>
  </si>
  <si>
    <t xml:space="preserve">Pembentukan dan fasilitasi paralegal </t>
  </si>
  <si>
    <t>Analisis kemiskinan secara partisipatif di Desa</t>
  </si>
  <si>
    <t>Penyelenggaraan promosi kesehatan dan gerakan hidup bersih dan sehat</t>
  </si>
  <si>
    <t>Pembentukan dan fasilitasi kader pembangunan dan pemberdayaan masyarakat</t>
  </si>
  <si>
    <t>Peningkatan kapasitas melalui pelatihan usaha ekonomi Desa</t>
  </si>
  <si>
    <t>Peningkatan kualitas proses perencanaan Desa</t>
  </si>
  <si>
    <t>Kegiatan pendukung ekonomi desa</t>
  </si>
  <si>
    <t>Peningkatan kapasitas KPMD</t>
  </si>
  <si>
    <t>Peningkatan kapasitas kelompok usaha ekonomi produktif</t>
  </si>
  <si>
    <t>Peningkatan kapasitas kelompok perempuan</t>
  </si>
  <si>
    <t>Peningkatan kapasitas kelompok tani</t>
  </si>
  <si>
    <t>Peningkatan kapasitas kelompok masyarakat miskin</t>
  </si>
  <si>
    <t>Peningkatan kapasitas kelompok pengrajin</t>
  </si>
  <si>
    <t>Peningkatan kapasitas kelompok pemerhati perlindungan anak</t>
  </si>
  <si>
    <t>Peningkatan kapasitas kelompok pemuda</t>
  </si>
  <si>
    <t>Pelayanan Dasar Desa</t>
  </si>
  <si>
    <t>Sarana Prasarana</t>
  </si>
  <si>
    <t>Pngembangan Ekonomi Lokal Desa</t>
  </si>
  <si>
    <t>Pemanfaatan Sumberdaya Alam</t>
  </si>
  <si>
    <t>Pemberdayaan Masyarakat Desa</t>
  </si>
  <si>
    <t>Pendataan KK &amp; Akte</t>
  </si>
  <si>
    <t>1 Paket</t>
  </si>
  <si>
    <t>ADD</t>
  </si>
  <si>
    <t>Desa</t>
  </si>
  <si>
    <t xml:space="preserve">Fasilitasi kelompok masyarakat miskin dan  perempuan </t>
  </si>
  <si>
    <t>Peningkatan kapasitas kelompok masyarakat</t>
  </si>
  <si>
    <t>Kegiatan penyelenggaraan taman bacaan masyarakat /pembangunan taman baca</t>
  </si>
  <si>
    <t>Kegiatan fasilitasi tempat pendidikan dasar di Desa/pemeliharaan taman baca</t>
  </si>
  <si>
    <t>Kegiatan kasilitasi keikutsertaan pendidikan kesetaraan</t>
  </si>
  <si>
    <t>DD</t>
  </si>
  <si>
    <t>Kegiatan Pengadaan Sarana dan Prasarana Kantor</t>
  </si>
  <si>
    <t>Kegiatan Pembangunan penerang jalan</t>
  </si>
  <si>
    <t>Kegiatan Pemeliharaan penerang jalan</t>
  </si>
  <si>
    <t>Kegiatan Pembangunan dan pemeliharaan Batas Desa</t>
  </si>
  <si>
    <t>perlengkapan pos keamanan</t>
  </si>
  <si>
    <t xml:space="preserve">Pembangunan TPT </t>
  </si>
  <si>
    <t>pembangunan dan pemeliharaan pos keamanan desa</t>
  </si>
  <si>
    <t>Kegiatan pengembangan ternak secara kolektif</t>
  </si>
  <si>
    <t>v</t>
  </si>
  <si>
    <t>Pembentukan Badan Permusyaratan Desa;</t>
  </si>
  <si>
    <t>Kegiatan Penyelengaaraan</t>
  </si>
  <si>
    <t>Kegiatan penyelenggaraan pemilihan Kepala Desa</t>
  </si>
  <si>
    <t>Kegiatan penyusunan dan penetapan RPJMDes</t>
  </si>
  <si>
    <t>Pembentukan dan Peningkatan Kapasitas BPD</t>
  </si>
  <si>
    <t>Waktu Pelaksanaan</t>
  </si>
  <si>
    <t>APBD</t>
  </si>
  <si>
    <t xml:space="preserve">Kegiatan pengembangan komoditas unggulan pertanian </t>
  </si>
  <si>
    <t xml:space="preserve">Kegiatan pengembangan teknologi tepat guna pengolahan hasil pertanian </t>
  </si>
  <si>
    <t>Pembinaan Kemasyarakat Desa</t>
  </si>
  <si>
    <t>Pelatihan dan Pendayagunaan teknologi tepat guna/k3 dll</t>
  </si>
  <si>
    <t>Dibuat Oleh,</t>
  </si>
  <si>
    <t>Ketua Tim Penyusun</t>
  </si>
  <si>
    <t>Pendataan penduduk yang bekerja di luar negeri</t>
  </si>
  <si>
    <t>Pemberian izin penggunaan gedung pertemuan atau balai Desa</t>
  </si>
  <si>
    <t>Kegiatan penanggulangan hama dan penyakit pertanian secara terpadu</t>
  </si>
  <si>
    <t xml:space="preserve">Kegiatan pembuatan  pupuk dan pakan organik untuk pertanian </t>
  </si>
  <si>
    <t>Kegiatan pengelolaan usaha hutan desa</t>
  </si>
  <si>
    <t>Pengelolaan hutan milik Desa</t>
  </si>
  <si>
    <t>Pembentukan Fasilitasi kelompok tani</t>
  </si>
  <si>
    <t>Kegiatan pengelolaan hutan desa dan hutan masyarakat</t>
  </si>
  <si>
    <t>RANCANGAN RENCANA PEMBANGUNAN JANGKA MENENGAH DESA (RPJM-DES)</t>
  </si>
  <si>
    <t>TAHUN 2017</t>
  </si>
  <si>
    <t>TAHUN 2018</t>
  </si>
  <si>
    <t>TAHUN 2020</t>
  </si>
  <si>
    <t>DESA KOTAANYAR KECAMATAN KOTAANYAR</t>
  </si>
  <si>
    <t>TAHUN 2016</t>
  </si>
  <si>
    <t>TAHUN  2021</t>
  </si>
  <si>
    <t>SUPRIATIN, S.Ag. S.Pd</t>
  </si>
  <si>
    <t>Drs. AGUS SUDJA'I. MM</t>
  </si>
  <si>
    <t>Pembentukan dan fasilitasi lembaga kemasyarakatan dan lembaga adat</t>
  </si>
  <si>
    <t>Pendidikan, pelatihan, penyuluhan bagi Kepala Desa, Perangkat Desa, dan Badan Permusyawaratan Desa</t>
  </si>
  <si>
    <t>PAD</t>
  </si>
  <si>
    <t>BGH</t>
  </si>
  <si>
    <t>2 Paket</t>
  </si>
  <si>
    <t>Pembinaan lembaga kemasyarakatan PKK</t>
  </si>
  <si>
    <t>Pembinaan RT / Rw</t>
  </si>
  <si>
    <t>Pembinaan Linmas</t>
  </si>
  <si>
    <t>Pembinaan Karang Taruna / kepemudaan</t>
  </si>
  <si>
    <t>Pembinaan Rasa kebangsaan ( PHBN )</t>
  </si>
  <si>
    <t>Pembinaan keagamaan ( PBHI )</t>
  </si>
  <si>
    <t>Tunjangan Gurur ngaji</t>
  </si>
  <si>
    <t>Tunjangan BPD</t>
  </si>
  <si>
    <t>Pelatihan Pengurus BUMDes</t>
  </si>
  <si>
    <t>4 Paket</t>
  </si>
  <si>
    <t>Papan Informasi</t>
  </si>
  <si>
    <t>Penetapandan  pembentukan panitia pembentukan BPD</t>
  </si>
  <si>
    <t>Tambah Modal Bumdes</t>
  </si>
  <si>
    <t>V</t>
  </si>
  <si>
    <t>Pelatihan Menjahit</t>
  </si>
  <si>
    <t>Saluran air bersih</t>
  </si>
  <si>
    <t xml:space="preserve">Penetapan dan penegasan </t>
  </si>
  <si>
    <t>Pengelolaan pengembangan</t>
  </si>
  <si>
    <t>informasi Desa</t>
  </si>
  <si>
    <t>Penyelenggaraan kerjasama</t>
  </si>
  <si>
    <t xml:space="preserve"> antar Desa</t>
  </si>
  <si>
    <t>3 Paket</t>
  </si>
  <si>
    <t>8 Paket</t>
  </si>
  <si>
    <t>Pelatihan budi daya ikan tawar</t>
  </si>
  <si>
    <t>TAHUN 2019</t>
  </si>
  <si>
    <t>Pembentukan Bumdes</t>
  </si>
  <si>
    <t>Pakaian Dinas dan atribut</t>
  </si>
  <si>
    <t>Kegiatan penyusunan  APBDes</t>
  </si>
  <si>
    <t>Kegiatan penyusunan RKPDes</t>
  </si>
  <si>
    <t>Penetapan Perdes</t>
  </si>
  <si>
    <t>Kegiatan penyusunan APBDes</t>
  </si>
  <si>
    <t>Kegiatan penyusunan  RKPDes</t>
  </si>
  <si>
    <t>Penetapan RPJMDes</t>
  </si>
  <si>
    <t>Penetapan RKPDes</t>
  </si>
  <si>
    <t>Pengadaan ijn oerasional BUMDES</t>
  </si>
  <si>
    <t>Penetapan BUMDES</t>
  </si>
  <si>
    <t>perkembangan pemerintahan Desa</t>
  </si>
  <si>
    <t xml:space="preserve">Penyelenggaraan evaluasi tingkat </t>
  </si>
  <si>
    <t>Penyelenggaran musyawarah desa</t>
  </si>
  <si>
    <t>Kegiatan Penyusunan RKPDes</t>
  </si>
  <si>
    <t>Kegiatan Penyusunan APBDes</t>
  </si>
  <si>
    <t>Produktif</t>
  </si>
  <si>
    <t xml:space="preserve">Peningkatan kapasitas kelompok usaha ekonomi </t>
  </si>
  <si>
    <t>Kegiatan Penyusunan RPJMDes</t>
  </si>
  <si>
    <t>Pelatihan tata boga</t>
  </si>
  <si>
    <t>Honor Guru Pos Paud</t>
  </si>
  <si>
    <t xml:space="preserve"> Pakaian Dinas dan Atribut </t>
  </si>
  <si>
    <t xml:space="preserve"> perkembangan pemerintahan Desa</t>
  </si>
  <si>
    <t>dan penetapan perundangan desa</t>
  </si>
  <si>
    <t xml:space="preserve">Penyelenggaraan perencanaan </t>
  </si>
  <si>
    <t>Pelakanaan Pembangunan Desa</t>
  </si>
  <si>
    <t>Penyelenggaraan evaluasi tingkat</t>
  </si>
  <si>
    <t>Perbaikan tugu batas desa</t>
  </si>
  <si>
    <t>Kegiatan penyusunan  RPJMDes</t>
  </si>
  <si>
    <t>Kegiatan penyusunan   APBDes</t>
  </si>
  <si>
    <t>Kegiatan pemilihan Kepala Desa</t>
  </si>
  <si>
    <t>RW.13</t>
  </si>
  <si>
    <t>Pembentukan BPD dan peningkatan kapasitas</t>
  </si>
  <si>
    <t>BPD, perangkat desa</t>
  </si>
  <si>
    <t>Pembentukan BPD</t>
  </si>
  <si>
    <t>Peningkatan kapasitas Perangkat Desa</t>
  </si>
  <si>
    <t>Kegiatan pemeliharaan sarana dan prasarana Posyandu</t>
  </si>
  <si>
    <t>desa</t>
  </si>
  <si>
    <t>Penetapan dan Pengangkatan perangkat desa</t>
  </si>
  <si>
    <t>Kegiatan Penyusunan dan penetapan Perdes</t>
  </si>
  <si>
    <t>Penyelenggaraan kerjasama antar desa</t>
  </si>
  <si>
    <t>Pengelolaan pengembangan Informasi desa</t>
  </si>
  <si>
    <t>dan BPD</t>
  </si>
  <si>
    <t>Pelatihan BPD</t>
  </si>
  <si>
    <t>Pengadaan Papan Nama Desa</t>
  </si>
  <si>
    <t>Pengembangan Ekonomi Lokal Desa</t>
  </si>
  <si>
    <t>Penyelenggaraan BKAD</t>
  </si>
  <si>
    <t>Penyelenggaraan KAD</t>
  </si>
  <si>
    <t xml:space="preserve">Peningkatan Modal kelompok usaha ekonomi </t>
  </si>
  <si>
    <t>Pelatihan / pembinaan Perangkat Desa</t>
  </si>
  <si>
    <t>Pelatihan / pembinaan  perangkat desa</t>
  </si>
  <si>
    <t>Lainya</t>
  </si>
  <si>
    <t>Penataan dan pemeliharaan  Kantor Desa</t>
  </si>
  <si>
    <t>Penataan dan pemeliharaan  kantor desa</t>
  </si>
  <si>
    <t>Penataan dan pemeliharaann kantor desa</t>
  </si>
  <si>
    <t>kebijakan Desa</t>
  </si>
  <si>
    <t>Penetapan dan penegasan batas desa,</t>
  </si>
  <si>
    <t xml:space="preserve">Perjalanan dinas </t>
  </si>
  <si>
    <t xml:space="preserve"> - Kepala Desa</t>
  </si>
  <si>
    <t xml:space="preserve"> - Skretaris Desa</t>
  </si>
  <si>
    <t xml:space="preserve"> - Kasi / kaur</t>
  </si>
  <si>
    <t>Operasional perkantoran</t>
  </si>
  <si>
    <t xml:space="preserve"> - Pembayaran Rekening Listrik</t>
  </si>
  <si>
    <t>Belanja modal</t>
  </si>
  <si>
    <t xml:space="preserve"> - Pengadaan Dispenser</t>
  </si>
  <si>
    <t xml:space="preserve"> - Pengadaan Kamera Digital</t>
  </si>
  <si>
    <t xml:space="preserve"> - Pengadaan Handle Tallky  ( HT )</t>
  </si>
  <si>
    <t xml:space="preserve"> - Pengadaan Pakaian Dinas dan atribut</t>
  </si>
  <si>
    <t xml:space="preserve"> - Pengadaan kipas angin</t>
  </si>
  <si>
    <t>1 set</t>
  </si>
  <si>
    <t>Operasional TP. PKK</t>
  </si>
  <si>
    <t>Operasional LKD</t>
  </si>
  <si>
    <t xml:space="preserve"> - Kegiatan Penguatan Kelembagaan </t>
  </si>
  <si>
    <t xml:space="preserve"> - Kegiatan Pokja 1</t>
  </si>
  <si>
    <t xml:space="preserve"> - Kegiatan Pokja II</t>
  </si>
  <si>
    <t xml:space="preserve"> - Kegiatan Pokja III</t>
  </si>
  <si>
    <t xml:space="preserve"> - Kegiatan Pokja IV</t>
  </si>
  <si>
    <t>Masyarakat</t>
  </si>
  <si>
    <t>Peningkatan kapasitas kelompok</t>
  </si>
  <si>
    <t>Pembayaran rekening dan Telepon</t>
  </si>
  <si>
    <t>-Kegiatan Pokja 1</t>
  </si>
  <si>
    <t>-Kegiatan Pokja II</t>
  </si>
  <si>
    <t>-Kegiatan Pokja III</t>
  </si>
  <si>
    <t>-Kegiatan Pokja IV</t>
  </si>
  <si>
    <t xml:space="preserve">-Kegiatan Penguatan Kelembagaan </t>
  </si>
  <si>
    <t>-Operasional  LPM</t>
  </si>
  <si>
    <t>-Operasional  karang Taruna</t>
  </si>
  <si>
    <t>Perjalanan Dinas</t>
  </si>
  <si>
    <t>Pembayaran Rekening dan Telepon</t>
  </si>
  <si>
    <t>-Pembayaran Rekening Listrik</t>
  </si>
  <si>
    <t>-Pembayaran Jasa Telekomunikasi ( Indi Home )</t>
  </si>
  <si>
    <t>-Kepala Desa</t>
  </si>
  <si>
    <t>-Sekretaris Desa</t>
  </si>
  <si>
    <t>-Kasi /Kaur</t>
  </si>
  <si>
    <t>Operaional TP. PKK</t>
  </si>
  <si>
    <t>-Operasinol  karang Taruna</t>
  </si>
  <si>
    <t>Belanja Modal</t>
  </si>
  <si>
    <t>- Kegiatan pengadaan mebeler BPD</t>
  </si>
  <si>
    <t>- Kegiatan pengadaan mebeler LPM</t>
  </si>
  <si>
    <t xml:space="preserve">-Kepala Desa </t>
  </si>
  <si>
    <t>Pengadaan Alquran</t>
  </si>
  <si>
    <t>Penghasilan tetap Kepala Desa dan Perangkat</t>
  </si>
  <si>
    <t>-Kasi / Kaur</t>
  </si>
  <si>
    <t>Operainal LKD</t>
  </si>
  <si>
    <t>-Operasional karang Taruna</t>
  </si>
  <si>
    <t>-Pengadaan Sound system</t>
  </si>
  <si>
    <t>Opersional LKD</t>
  </si>
  <si>
    <t>-Pengadaan Wireless</t>
  </si>
  <si>
    <t>-Pengadaan Kursi Kantor Desa</t>
  </si>
  <si>
    <t>Pembayaran Rekening  dan Telepon</t>
  </si>
  <si>
    <t>Penghasilan tetap  Kepala Desa dan Perangkat</t>
  </si>
  <si>
    <t>Peningkatan perencanaan Pemb</t>
  </si>
  <si>
    <t>Peningkatan keindahan kantor desa</t>
  </si>
  <si>
    <t>Penegasan Alamat kantor desa</t>
  </si>
  <si>
    <t>Penegasan status ketetapan hukum</t>
  </si>
  <si>
    <t>Kegiatan Evaluasi Aparatur desa</t>
  </si>
  <si>
    <t>Peningkatan kerjasama antar desa</t>
  </si>
  <si>
    <t>Peningkatan kesejahteraan</t>
  </si>
  <si>
    <t>Peningkatan kinerja BPD</t>
  </si>
  <si>
    <t>Peningkatan kinerja</t>
  </si>
  <si>
    <t>Peningkatan pelayanan masy</t>
  </si>
  <si>
    <t>Peningkatan koordinasi</t>
  </si>
  <si>
    <t>Peningkatan kenyamanan kerja</t>
  </si>
  <si>
    <t>Peningkatan pelayanan kesehatan</t>
  </si>
  <si>
    <t>Peningkatan kesehatan masy</t>
  </si>
  <si>
    <t>Peningkatan Jalan lingkungan</t>
  </si>
  <si>
    <t>Peningkatan kapasitas</t>
  </si>
  <si>
    <t>Peningkatan keg kepemudaan</t>
  </si>
  <si>
    <t>Peningkatan kegiatan kebangsaan</t>
  </si>
  <si>
    <t>Peningkatan kegiatan keagamaan</t>
  </si>
  <si>
    <t>Peningkatan usaha perekonomian</t>
  </si>
  <si>
    <t>Peningkkatan Kerjasama antar desa</t>
  </si>
  <si>
    <t>Peningkatan Pelayanan Masy</t>
  </si>
  <si>
    <t>Peningkatan Kinerja</t>
  </si>
  <si>
    <t>Peningkatan transportasi</t>
  </si>
  <si>
    <t>Peningkatan Transportasi</t>
  </si>
  <si>
    <t>Peningkatan penahan badan jalan</t>
  </si>
  <si>
    <t>Peningkatan modal usaha</t>
  </si>
  <si>
    <t>Peningkatan pendidikan</t>
  </si>
  <si>
    <t>Peningkatan keindahan</t>
  </si>
  <si>
    <t>Peningkatan pelayanan</t>
  </si>
  <si>
    <t>Peningkatan keamanan</t>
  </si>
  <si>
    <t>Peningkatan keagamaan</t>
  </si>
  <si>
    <t>Peningkatan Kerjasama antar desa</t>
  </si>
  <si>
    <t>Peningkatan dukumentasi</t>
  </si>
  <si>
    <t>Peningkatan kesehatan Bayi dan Bumil</t>
  </si>
  <si>
    <t>Peningkatan kegiatan kepemudaan</t>
  </si>
  <si>
    <t>Sasaran Manfaat</t>
  </si>
  <si>
    <t>Sumber data otentic</t>
  </si>
  <si>
    <t xml:space="preserve"> Kesejahteraan petugas</t>
  </si>
  <si>
    <t>Transparan untuk umum</t>
  </si>
  <si>
    <t>Melihat capaian pembangunan</t>
  </si>
  <si>
    <t>Terprogram, terarah pembangunan desa</t>
  </si>
  <si>
    <t>Penguatan Kelembagaan</t>
  </si>
  <si>
    <t>Mengetahui sumber permasalahan</t>
  </si>
  <si>
    <t xml:space="preserve"> Penegasan  batas desa</t>
  </si>
  <si>
    <t>Pemberdayaan Pemuda</t>
  </si>
  <si>
    <t>Penguatan  kelembagaan</t>
  </si>
  <si>
    <t>Peningkatan usaha masyarakat</t>
  </si>
  <si>
    <t xml:space="preserve"> -  Pembayaran Jasa Telekomunikasi (Indi Home)</t>
  </si>
  <si>
    <t xml:space="preserve">Kegiatan pembangunan  pasar Desa </t>
  </si>
  <si>
    <t>-Pembayaran Jasa Telekomunikasi (Indi Hom )</t>
  </si>
  <si>
    <t>Pemerintahan</t>
  </si>
  <si>
    <t xml:space="preserve">Peningkatan jalannya Roda </t>
  </si>
  <si>
    <t>Pengembangan Ekonomi Lokal</t>
  </si>
  <si>
    <t>Peningkatan Modal kelompok usaha</t>
  </si>
  <si>
    <t>Ekonomi Produktif</t>
  </si>
  <si>
    <t>Pembinaan Kemasyarakat</t>
  </si>
  <si>
    <t xml:space="preserve">Pemberdayaan Masyarakat </t>
  </si>
  <si>
    <t>Peningkatan Perencanaan dan pengawasan</t>
  </si>
  <si>
    <t>Peningkatan saranan kantor desa</t>
  </si>
  <si>
    <t>Peningkatan kwalitas pendidikan</t>
  </si>
  <si>
    <t>Peningkatan SDM</t>
  </si>
  <si>
    <t>Peningkatan kualitas pelayanan masy</t>
  </si>
  <si>
    <t>Data yang akurat dan tepat sasaran</t>
  </si>
  <si>
    <t>Pengangkatan dan penetapan perangkat Desa</t>
  </si>
  <si>
    <t>Peningkatan sektor ekonomi Desa</t>
  </si>
  <si>
    <t>Peningkatan sektor ekonumi Desa</t>
  </si>
  <si>
    <t>Peningkatan kualitas perencanaan pemb</t>
  </si>
  <si>
    <t>Kegiatan operasional BPD</t>
  </si>
  <si>
    <t xml:space="preserve"> - Pengadaan Podium</t>
  </si>
  <si>
    <t>Kegiatan Posyandu Balita,Bumil kurang gizi</t>
  </si>
  <si>
    <t>Pelatihan  perangkat desa, Pengelolaan keuangan</t>
  </si>
  <si>
    <t>Operaional Kelompok Lansia (Karang Wreda)</t>
  </si>
  <si>
    <t>Operasional Penyelenggaraan Desa Online</t>
  </si>
  <si>
    <t>Peningkatan informasi dan data</t>
  </si>
  <si>
    <t>pengelolaan keuangan Desa</t>
  </si>
  <si>
    <t>Operasional penyelenggaraan Desa Online</t>
  </si>
  <si>
    <t>1 paket</t>
  </si>
  <si>
    <t>Pelatihan BPD , Perangkat Desa dan</t>
  </si>
  <si>
    <t>Profil Desa</t>
  </si>
  <si>
    <t>Opersional Linmas</t>
  </si>
  <si>
    <t>Mebeler Poskesdes</t>
  </si>
  <si>
    <t>Operasional Linmas</t>
  </si>
  <si>
    <t>dan pengelolaan keuangan desa.</t>
  </si>
  <si>
    <t>Pelatihan / pembinaan  perangkat desa dan pengelolaan keuangan</t>
  </si>
  <si>
    <t xml:space="preserve">dan pengelolaan keuangan desa </t>
  </si>
  <si>
    <t>Bantuan peralatan Las</t>
  </si>
  <si>
    <t>Pelatihan perbengkelan</t>
  </si>
  <si>
    <t>Bantuan peralatan kerajinan kulit</t>
  </si>
  <si>
    <t>Bantuan peralaan menjahit</t>
  </si>
  <si>
    <t>Bantuan benih dan pakan ikan air tawar</t>
  </si>
  <si>
    <t>Bantuan sarana dan kambing</t>
  </si>
  <si>
    <t>Bantuan sarana dan pembibitan ayam/itik</t>
  </si>
  <si>
    <t>Peningkatan kinerja kerja</t>
  </si>
  <si>
    <t xml:space="preserve"> - Pengadaan Komputer LPM</t>
  </si>
  <si>
    <t>Bantuan peralatan pertukangan</t>
  </si>
  <si>
    <t xml:space="preserve"> Penyelenggaraan evaluasi tingkat </t>
  </si>
  <si>
    <t xml:space="preserve">  - Pembelian Komputer  dan Printer kantor desa</t>
  </si>
  <si>
    <t xml:space="preserve"> - Pengadaan printer LPM</t>
  </si>
  <si>
    <t>Pengelolaan pengembangan informasi</t>
  </si>
  <si>
    <t xml:space="preserve">Penyelenggaraan musyawarah </t>
  </si>
  <si>
    <t>RENCANA PEMBANGUNAN JANGKA MENENGAH DESA (RPJM-DES)</t>
  </si>
  <si>
    <t>RENCANA PEMBANGUNAN JANGKA MENENGAH DESA  ( RPJM-DES )</t>
  </si>
  <si>
    <t xml:space="preserve"> RENCANA PEMBANGUNAN JANGKA MENENGAH DESA (RPJM-DES)</t>
  </si>
  <si>
    <t>…………………………..</t>
  </si>
  <si>
    <t>……………………..</t>
  </si>
  <si>
    <t>……………………</t>
  </si>
  <si>
    <t>…………………..</t>
  </si>
  <si>
    <t>TAHUN 2022</t>
  </si>
  <si>
    <t>………………………</t>
  </si>
  <si>
    <t>TAHUN 2023</t>
  </si>
  <si>
    <t>TAHUN 2019 - 2024</t>
  </si>
  <si>
    <t>DESA RANGKA KIDUL KECAMATAN SIDOARJO</t>
  </si>
  <si>
    <t>Kepala Desa Rangkakidul</t>
  </si>
  <si>
    <t>H. WARLEYONO</t>
  </si>
  <si>
    <t>DESA RANKAKIDUL KECAMATAN SIDOARJO</t>
  </si>
  <si>
    <t>TAHUN 2024</t>
  </si>
  <si>
    <t>DESA RANGKAKIDUL KECAMATAN SIDOARJO KABUPATEN SIDOARJO</t>
  </si>
  <si>
    <t>Operasional RT / RW</t>
  </si>
  <si>
    <t>RW 03</t>
  </si>
  <si>
    <t>RT 02</t>
  </si>
  <si>
    <t>RT 04</t>
  </si>
  <si>
    <t>`</t>
  </si>
  <si>
    <t>Peninggian Jalan dan Pavingisasi</t>
  </si>
  <si>
    <t>RW 4</t>
  </si>
  <si>
    <t>Rehab Pintu Air</t>
  </si>
  <si>
    <t>RW 04</t>
  </si>
  <si>
    <t>Pembangunan BOX Culve (60X60)</t>
  </si>
  <si>
    <t>RT 01</t>
  </si>
  <si>
    <t>Kegiatan Rehab Gedung TK DWP</t>
  </si>
  <si>
    <t>Belanja Bantuan Pengadaan Perlengkapan Administrasi</t>
  </si>
  <si>
    <t xml:space="preserve">Pembangunan Tutup Box </t>
  </si>
  <si>
    <t xml:space="preserve">Belanja bantuan operasional  LPMD </t>
  </si>
  <si>
    <t xml:space="preserve">Belanja bantuan operasional  Karang Taruna </t>
  </si>
  <si>
    <t>Bantuan alat kegiatan usaha Bordir</t>
  </si>
  <si>
    <t>Kegiatan Tilik Desa</t>
  </si>
  <si>
    <t>Pengadaan Ternak Ikan Sistem Bioflok</t>
  </si>
  <si>
    <t>RT 16 RW 03</t>
  </si>
  <si>
    <t>Budidaya Cacing Lumbricus</t>
  </si>
  <si>
    <t>7 Paket</t>
  </si>
  <si>
    <t>Pelatihan Hidroponik</t>
  </si>
  <si>
    <t>110 Unit</t>
  </si>
  <si>
    <t>Pembangunan Box Culvert (60X60)</t>
  </si>
  <si>
    <t>RT 05</t>
  </si>
  <si>
    <t>RT 06</t>
  </si>
  <si>
    <t>Peninggian Jalan dan Pavingisasai</t>
  </si>
  <si>
    <t>BHP</t>
  </si>
  <si>
    <t>Pembangunan Box Culve (60X60)</t>
  </si>
  <si>
    <t>RT 09</t>
  </si>
  <si>
    <t>RT 10</t>
  </si>
  <si>
    <t>Pembangunan Selokan</t>
  </si>
  <si>
    <t>RT 03</t>
  </si>
  <si>
    <t>Pembangunan Pintu Air</t>
  </si>
  <si>
    <t>RW 3</t>
  </si>
  <si>
    <t>Gapura Penunjuk Wilayah</t>
  </si>
  <si>
    <t>Pembangunan Drainase</t>
  </si>
  <si>
    <t>Penambahan Ruangan Posyandu</t>
  </si>
  <si>
    <t>Pembuatan Ruangan Bank Sampah</t>
  </si>
  <si>
    <t>RT 21</t>
  </si>
  <si>
    <t>Pavingisasi Jalan</t>
  </si>
  <si>
    <t>Peninggian Batas Jalan dan Selokan</t>
  </si>
  <si>
    <t xml:space="preserve">Pembangunan Selokan </t>
  </si>
  <si>
    <t>Plengsengan Sungai</t>
  </si>
  <si>
    <t xml:space="preserve">Peninggian Jalan </t>
  </si>
  <si>
    <t xml:space="preserve">Gudang Peralatan </t>
  </si>
  <si>
    <t>Penanggulangan Banjir</t>
  </si>
  <si>
    <t xml:space="preserve">Lampu Penerangan jalan </t>
  </si>
  <si>
    <t>Kelancaran Jalan</t>
  </si>
  <si>
    <t>Fasilitas Olahraga dan taman Edukasi</t>
  </si>
  <si>
    <t>Bantuan Revitalisasi Musholah</t>
  </si>
  <si>
    <t>Pengaspalan Jalan Utama</t>
  </si>
  <si>
    <t>OperasionalRT / RW</t>
  </si>
  <si>
    <t>Normalisasi Gorong-gorong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</si>
</sst>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(* #,##0_);_(* \(#,##0\);_(* &quot;-&quot;_);_(@_)"/>
    <numFmt numFmtId="165" formatCode="_(* #,##0.00_);_(* \(#,##0.00\);_(* &quot;-&quot;??_);_(@_)"/>
    <numFmt numFmtId="166" formatCode="_(* #,##0_);_(* \(#,##0\);_(* &quot;-&quot;??_);_(@_)"/>
  </numFmts>
  <fonts count="34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 Narrow"/>
      <family val="2"/>
    </font>
    <font>
      <sz val="8"/>
      <name val="Arial Narrow"/>
      <family val="2"/>
    </font>
    <font>
      <sz val="10"/>
      <color theme="1"/>
      <name val="Arial Narrow"/>
      <family val="2"/>
    </font>
    <font>
      <sz val="10"/>
      <color rgb="FF000000"/>
      <name val="Arial Narrow"/>
      <family val="2"/>
    </font>
    <font>
      <sz val="10"/>
      <color rgb="FFFF0000"/>
      <name val="Arial Narrow"/>
      <family val="2"/>
    </font>
    <font>
      <b/>
      <sz val="10"/>
      <name val="Arial Narrow"/>
      <family val="2"/>
    </font>
    <font>
      <sz val="10"/>
      <name val="Times New Roman"/>
      <family val="1"/>
    </font>
    <font>
      <sz val="12"/>
      <name val="Arial"/>
      <family val="2"/>
    </font>
    <font>
      <sz val="11"/>
      <color indexed="8"/>
      <name val="Helvetica Neue"/>
    </font>
    <font>
      <sz val="10"/>
      <name val="Calibri"/>
      <family val="2"/>
      <scheme val="minor"/>
    </font>
    <font>
      <sz val="10"/>
      <color rgb="FF000000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name val="Arial Narrow"/>
      <family val="2"/>
    </font>
    <font>
      <b/>
      <sz val="14"/>
      <name val="Arial Narrow"/>
      <family val="2"/>
    </font>
    <font>
      <b/>
      <sz val="18"/>
      <name val="Arial Narrow"/>
      <family val="2"/>
    </font>
    <font>
      <b/>
      <sz val="16"/>
      <name val="Arial Narrow"/>
      <family val="2"/>
    </font>
    <font>
      <sz val="9"/>
      <color theme="1"/>
      <name val="Arial Narrow"/>
      <family val="2"/>
    </font>
    <font>
      <b/>
      <u/>
      <sz val="11"/>
      <name val="Arial Narrow"/>
      <family val="2"/>
    </font>
    <font>
      <b/>
      <u/>
      <sz val="10"/>
      <name val="Arial Narrow"/>
      <family val="2"/>
    </font>
    <font>
      <sz val="10"/>
      <color rgb="FFFF0000"/>
      <name val="Calibri"/>
      <family val="2"/>
      <scheme val="minor"/>
    </font>
    <font>
      <i/>
      <sz val="10"/>
      <name val="Arial Narrow"/>
      <family val="2"/>
    </font>
    <font>
      <sz val="9"/>
      <name val="Arial Narrow"/>
      <family val="2"/>
    </font>
    <font>
      <sz val="9"/>
      <color rgb="FFFF0000"/>
      <name val="Arial Narrow"/>
      <family val="2"/>
    </font>
    <font>
      <sz val="8"/>
      <name val="Arial"/>
      <family val="2"/>
    </font>
    <font>
      <b/>
      <sz val="9"/>
      <name val="Arial Narrow"/>
      <family val="2"/>
    </font>
    <font>
      <i/>
      <sz val="9"/>
      <color rgb="FFFF0000"/>
      <name val="Arial Narrow"/>
      <family val="2"/>
    </font>
    <font>
      <i/>
      <sz val="9"/>
      <name val="Arial Narrow"/>
      <family val="2"/>
    </font>
    <font>
      <b/>
      <u/>
      <sz val="9"/>
      <name val="Arial Narrow"/>
      <family val="2"/>
    </font>
    <font>
      <sz val="9"/>
      <color rgb="FF000000"/>
      <name val="Arial Narrow"/>
      <family val="2"/>
    </font>
    <font>
      <sz val="9"/>
      <color theme="1"/>
      <name val="Calibri"/>
      <family val="2"/>
      <scheme val="minor"/>
    </font>
    <font>
      <b/>
      <sz val="12"/>
      <name val="Arial Narrow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</fills>
  <borders count="7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0">
    <xf numFmtId="0" fontId="0" fillId="0" borderId="0"/>
    <xf numFmtId="165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0" fontId="10" fillId="0" borderId="0"/>
    <xf numFmtId="0" fontId="2" fillId="0" borderId="0">
      <alignment vertical="center"/>
    </xf>
    <xf numFmtId="0" fontId="11" fillId="0" borderId="0" applyNumberFormat="0" applyFill="0" applyBorder="0" applyProtection="0">
      <alignment vertical="top"/>
    </xf>
    <xf numFmtId="0" fontId="2" fillId="0" borderId="0"/>
    <xf numFmtId="0" fontId="2" fillId="0" borderId="0"/>
    <xf numFmtId="0" fontId="10" fillId="0" borderId="0"/>
    <xf numFmtId="0" fontId="2" fillId="0" borderId="0"/>
    <xf numFmtId="0" fontId="9" fillId="0" borderId="0"/>
    <xf numFmtId="0" fontId="9" fillId="0" borderId="0"/>
    <xf numFmtId="9" fontId="9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820">
    <xf numFmtId="0" fontId="0" fillId="0" borderId="0" xfId="0"/>
    <xf numFmtId="0" fontId="5" fillId="0" borderId="26" xfId="0" applyFont="1" applyBorder="1" applyAlignment="1">
      <alignment vertical="top" wrapText="1"/>
    </xf>
    <xf numFmtId="0" fontId="3" fillId="0" borderId="0" xfId="2" applyFont="1"/>
    <xf numFmtId="0" fontId="3" fillId="0" borderId="0" xfId="2" applyFont="1" applyAlignment="1">
      <alignment horizontal="center" vertical="center"/>
    </xf>
    <xf numFmtId="0" fontId="3" fillId="0" borderId="13" xfId="2" applyFont="1" applyBorder="1" applyAlignment="1">
      <alignment horizontal="center" vertical="center" wrapText="1"/>
    </xf>
    <xf numFmtId="0" fontId="4" fillId="0" borderId="16" xfId="2" applyFont="1" applyBorder="1" applyAlignment="1">
      <alignment horizontal="center" vertical="center" wrapText="1"/>
    </xf>
    <xf numFmtId="0" fontId="4" fillId="0" borderId="17" xfId="2" applyFont="1" applyBorder="1" applyAlignment="1">
      <alignment horizontal="center" vertical="center" wrapText="1"/>
    </xf>
    <xf numFmtId="0" fontId="5" fillId="0" borderId="5" xfId="0" applyFont="1" applyBorder="1" applyAlignment="1">
      <alignment vertical="top" wrapText="1"/>
    </xf>
    <xf numFmtId="0" fontId="3" fillId="0" borderId="2" xfId="0" applyFont="1" applyBorder="1" applyAlignment="1">
      <alignment horizontal="center" vertical="center" wrapText="1"/>
    </xf>
    <xf numFmtId="0" fontId="6" fillId="0" borderId="5" xfId="0" applyFont="1" applyBorder="1" applyAlignment="1">
      <alignment vertical="center" wrapText="1"/>
    </xf>
    <xf numFmtId="0" fontId="3" fillId="0" borderId="20" xfId="2" applyFont="1" applyBorder="1" applyAlignment="1">
      <alignment horizontal="center" vertical="center"/>
    </xf>
    <xf numFmtId="0" fontId="3" fillId="0" borderId="19" xfId="2" applyFont="1" applyBorder="1" applyAlignment="1">
      <alignment horizontal="center" vertical="center" wrapText="1"/>
    </xf>
    <xf numFmtId="164" fontId="3" fillId="0" borderId="20" xfId="3" applyFont="1" applyFill="1" applyBorder="1" applyAlignment="1">
      <alignment vertical="center"/>
    </xf>
    <xf numFmtId="0" fontId="3" fillId="0" borderId="19" xfId="2" applyFont="1" applyBorder="1" applyAlignment="1">
      <alignment horizontal="center" vertical="center"/>
    </xf>
    <xf numFmtId="0" fontId="3" fillId="0" borderId="23" xfId="2" applyFont="1" applyBorder="1" applyAlignment="1">
      <alignment horizontal="center" vertical="center"/>
    </xf>
    <xf numFmtId="0" fontId="3" fillId="0" borderId="26" xfId="2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0" fontId="6" fillId="0" borderId="26" xfId="0" applyFont="1" applyBorder="1" applyAlignment="1">
      <alignment vertical="center" wrapText="1"/>
    </xf>
    <xf numFmtId="0" fontId="3" fillId="0" borderId="22" xfId="2" applyFont="1" applyBorder="1" applyAlignment="1">
      <alignment horizontal="center" vertical="center"/>
    </xf>
    <xf numFmtId="164" fontId="3" fillId="0" borderId="22" xfId="3" applyFont="1" applyFill="1" applyBorder="1" applyAlignment="1">
      <alignment vertical="center"/>
    </xf>
    <xf numFmtId="0" fontId="3" fillId="0" borderId="21" xfId="2" applyFont="1" applyBorder="1" applyAlignment="1">
      <alignment horizontal="center" vertical="center"/>
    </xf>
    <xf numFmtId="0" fontId="3" fillId="0" borderId="27" xfId="2" applyFont="1" applyBorder="1" applyAlignment="1">
      <alignment horizontal="center" vertical="center"/>
    </xf>
    <xf numFmtId="0" fontId="5" fillId="0" borderId="26" xfId="0" applyFont="1" applyBorder="1" applyAlignment="1">
      <alignment horizontal="left" vertical="center" wrapText="1"/>
    </xf>
    <xf numFmtId="166" fontId="3" fillId="0" borderId="0" xfId="1" applyNumberFormat="1" applyFont="1" applyFill="1" applyAlignment="1">
      <alignment horizontal="center"/>
    </xf>
    <xf numFmtId="0" fontId="3" fillId="0" borderId="27" xfId="2" applyFont="1" applyBorder="1" applyAlignment="1">
      <alignment horizontal="center"/>
    </xf>
    <xf numFmtId="0" fontId="5" fillId="0" borderId="48" xfId="0" applyFont="1" applyBorder="1" applyAlignment="1">
      <alignment vertical="top" wrapText="1"/>
    </xf>
    <xf numFmtId="0" fontId="5" fillId="0" borderId="21" xfId="0" applyFont="1" applyBorder="1" applyAlignment="1">
      <alignment vertical="top" wrapText="1"/>
    </xf>
    <xf numFmtId="0" fontId="5" fillId="0" borderId="26" xfId="0" applyFont="1" applyBorder="1" applyAlignment="1">
      <alignment horizontal="left" vertical="top" wrapText="1"/>
    </xf>
    <xf numFmtId="0" fontId="3" fillId="0" borderId="26" xfId="2" applyFont="1" applyBorder="1" applyAlignment="1">
      <alignment vertical="center" wrapText="1"/>
    </xf>
    <xf numFmtId="0" fontId="14" fillId="0" borderId="26" xfId="0" applyFont="1" applyBorder="1" applyAlignment="1">
      <alignment horizontal="left" vertical="top" wrapText="1"/>
    </xf>
    <xf numFmtId="0" fontId="12" fillId="0" borderId="26" xfId="2" applyFont="1" applyBorder="1" applyAlignment="1">
      <alignment horizontal="center" vertical="center"/>
    </xf>
    <xf numFmtId="0" fontId="3" fillId="0" borderId="26" xfId="2" applyFont="1" applyBorder="1"/>
    <xf numFmtId="1" fontId="6" fillId="0" borderId="26" xfId="0" applyNumberFormat="1" applyFont="1" applyBorder="1" applyAlignment="1">
      <alignment horizontal="left" vertical="center"/>
    </xf>
    <xf numFmtId="0" fontId="14" fillId="0" borderId="26" xfId="0" applyFont="1" applyBorder="1" applyAlignment="1">
      <alignment vertical="top" wrapText="1"/>
    </xf>
    <xf numFmtId="0" fontId="3" fillId="0" borderId="26" xfId="2" applyFont="1" applyBorder="1" applyAlignment="1">
      <alignment horizontal="center" vertical="center"/>
    </xf>
    <xf numFmtId="0" fontId="3" fillId="0" borderId="30" xfId="2" applyFont="1" applyBorder="1" applyAlignment="1">
      <alignment horizontal="center" vertical="center"/>
    </xf>
    <xf numFmtId="164" fontId="3" fillId="0" borderId="29" xfId="3" applyFont="1" applyFill="1" applyBorder="1" applyAlignment="1">
      <alignment vertical="center"/>
    </xf>
    <xf numFmtId="0" fontId="12" fillId="0" borderId="26" xfId="2" applyFont="1" applyBorder="1" applyAlignment="1">
      <alignment vertical="center" wrapText="1"/>
    </xf>
    <xf numFmtId="1" fontId="13" fillId="0" borderId="26" xfId="0" applyNumberFormat="1" applyFont="1" applyBorder="1" applyAlignment="1">
      <alignment horizontal="left" vertical="center"/>
    </xf>
    <xf numFmtId="0" fontId="3" fillId="0" borderId="30" xfId="2" applyFont="1" applyBorder="1" applyAlignment="1">
      <alignment horizontal="center"/>
    </xf>
    <xf numFmtId="0" fontId="3" fillId="0" borderId="32" xfId="2" applyFont="1" applyBorder="1" applyAlignment="1">
      <alignment vertical="center"/>
    </xf>
    <xf numFmtId="0" fontId="3" fillId="0" borderId="33" xfId="2" applyFont="1" applyBorder="1" applyAlignment="1">
      <alignment vertical="center"/>
    </xf>
    <xf numFmtId="164" fontId="3" fillId="0" borderId="34" xfId="3" applyFont="1" applyFill="1" applyBorder="1" applyAlignment="1">
      <alignment vertical="center"/>
    </xf>
    <xf numFmtId="0" fontId="3" fillId="0" borderId="34" xfId="2" applyFont="1" applyBorder="1" applyAlignment="1">
      <alignment horizontal="center" vertical="center"/>
    </xf>
    <xf numFmtId="0" fontId="3" fillId="0" borderId="0" xfId="2" applyFont="1" applyAlignment="1">
      <alignment vertical="center"/>
    </xf>
    <xf numFmtId="0" fontId="3" fillId="0" borderId="19" xfId="2" applyFont="1" applyBorder="1" applyAlignment="1">
      <alignment vertical="center" wrapText="1"/>
    </xf>
    <xf numFmtId="0" fontId="5" fillId="0" borderId="19" xfId="0" applyFont="1" applyBorder="1" applyAlignment="1">
      <alignment vertical="center" wrapText="1"/>
    </xf>
    <xf numFmtId="0" fontId="6" fillId="0" borderId="5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left" vertical="top" wrapText="1"/>
    </xf>
    <xf numFmtId="0" fontId="5" fillId="0" borderId="26" xfId="0" applyFont="1" applyBorder="1" applyAlignment="1">
      <alignment vertical="center" wrapText="1"/>
    </xf>
    <xf numFmtId="0" fontId="6" fillId="0" borderId="26" xfId="0" applyFont="1" applyBorder="1" applyAlignment="1">
      <alignment horizontal="center" vertical="center" wrapText="1"/>
    </xf>
    <xf numFmtId="0" fontId="5" fillId="0" borderId="29" xfId="0" applyFont="1" applyBorder="1" applyAlignment="1">
      <alignment horizontal="left" vertical="top" wrapText="1"/>
    </xf>
    <xf numFmtId="0" fontId="3" fillId="0" borderId="21" xfId="2" applyFont="1" applyBorder="1" applyAlignment="1">
      <alignment horizontal="right" vertical="center"/>
    </xf>
    <xf numFmtId="0" fontId="5" fillId="0" borderId="26" xfId="0" applyFont="1" applyBorder="1" applyAlignment="1">
      <alignment horizontal="center" vertical="top" wrapText="1"/>
    </xf>
    <xf numFmtId="0" fontId="6" fillId="0" borderId="30" xfId="0" applyFont="1" applyBorder="1" applyAlignment="1">
      <alignment horizontal="left" vertical="top" wrapText="1"/>
    </xf>
    <xf numFmtId="0" fontId="3" fillId="0" borderId="29" xfId="2" applyFont="1" applyBorder="1" applyAlignment="1">
      <alignment horizontal="left" vertical="center"/>
    </xf>
    <xf numFmtId="0" fontId="6" fillId="0" borderId="26" xfId="0" applyFont="1" applyBorder="1" applyAlignment="1">
      <alignment horizontal="center" vertical="justify" wrapText="1"/>
    </xf>
    <xf numFmtId="0" fontId="5" fillId="0" borderId="29" xfId="0" applyFont="1" applyBorder="1" applyAlignment="1">
      <alignment horizontal="left" vertical="top"/>
    </xf>
    <xf numFmtId="0" fontId="6" fillId="0" borderId="26" xfId="0" applyFont="1" applyBorder="1" applyAlignment="1">
      <alignment horizontal="left" vertical="justify" wrapText="1"/>
    </xf>
    <xf numFmtId="0" fontId="5" fillId="0" borderId="29" xfId="0" applyFont="1" applyBorder="1" applyAlignment="1">
      <alignment horizontal="justify" vertical="top"/>
    </xf>
    <xf numFmtId="0" fontId="5" fillId="0" borderId="30" xfId="0" applyFont="1" applyBorder="1" applyAlignment="1">
      <alignment horizontal="left" vertical="top" wrapText="1"/>
    </xf>
    <xf numFmtId="164" fontId="3" fillId="0" borderId="35" xfId="2" applyNumberFormat="1" applyFont="1" applyBorder="1"/>
    <xf numFmtId="0" fontId="7" fillId="0" borderId="35" xfId="2" applyFont="1" applyBorder="1" applyAlignment="1">
      <alignment horizontal="center" vertical="center"/>
    </xf>
    <xf numFmtId="0" fontId="12" fillId="0" borderId="12" xfId="2" applyFont="1" applyBorder="1" applyAlignment="1">
      <alignment horizontal="center" vertical="center"/>
    </xf>
    <xf numFmtId="0" fontId="14" fillId="0" borderId="12" xfId="0" applyFont="1" applyBorder="1" applyAlignment="1">
      <alignment horizontal="justify"/>
    </xf>
    <xf numFmtId="164" fontId="3" fillId="0" borderId="49" xfId="3" applyFont="1" applyFill="1" applyBorder="1" applyAlignment="1">
      <alignment vertical="center"/>
    </xf>
    <xf numFmtId="0" fontId="14" fillId="0" borderId="26" xfId="0" applyFont="1" applyBorder="1" applyAlignment="1">
      <alignment horizontal="justify"/>
    </xf>
    <xf numFmtId="164" fontId="3" fillId="0" borderId="26" xfId="3" applyFont="1" applyFill="1" applyBorder="1" applyAlignment="1">
      <alignment vertical="center"/>
    </xf>
    <xf numFmtId="0" fontId="12" fillId="0" borderId="26" xfId="2" applyFont="1" applyBorder="1"/>
    <xf numFmtId="1" fontId="14" fillId="0" borderId="26" xfId="0" applyNumberFormat="1" applyFont="1" applyBorder="1" applyAlignment="1">
      <alignment horizontal="left"/>
    </xf>
    <xf numFmtId="0" fontId="12" fillId="0" borderId="6" xfId="2" applyFont="1" applyBorder="1" applyAlignment="1">
      <alignment horizontal="center" vertical="center"/>
    </xf>
    <xf numFmtId="1" fontId="14" fillId="0" borderId="6" xfId="0" applyNumberFormat="1" applyFont="1" applyBorder="1" applyAlignment="1">
      <alignment horizontal="left"/>
    </xf>
    <xf numFmtId="0" fontId="3" fillId="0" borderId="35" xfId="2" applyFont="1" applyBorder="1" applyAlignment="1">
      <alignment horizontal="center" vertical="center"/>
    </xf>
    <xf numFmtId="0" fontId="5" fillId="0" borderId="21" xfId="0" applyFont="1" applyBorder="1" applyAlignment="1">
      <alignment vertical="center" wrapText="1"/>
    </xf>
    <xf numFmtId="0" fontId="5" fillId="0" borderId="21" xfId="0" applyFont="1" applyBorder="1" applyAlignment="1">
      <alignment horizontal="center" vertical="top" wrapText="1"/>
    </xf>
    <xf numFmtId="0" fontId="3" fillId="0" borderId="21" xfId="2" applyFont="1" applyBorder="1" applyAlignment="1">
      <alignment horizontal="left" vertical="top"/>
    </xf>
    <xf numFmtId="0" fontId="3" fillId="0" borderId="26" xfId="2" applyFont="1" applyBorder="1" applyAlignment="1">
      <alignment horizontal="left" vertical="top"/>
    </xf>
    <xf numFmtId="0" fontId="5" fillId="0" borderId="26" xfId="0" applyFont="1" applyBorder="1" applyAlignment="1">
      <alignment horizontal="center" vertical="center" wrapText="1"/>
    </xf>
    <xf numFmtId="0" fontId="3" fillId="0" borderId="41" xfId="2" applyFont="1" applyBorder="1" applyAlignment="1">
      <alignment vertical="center"/>
    </xf>
    <xf numFmtId="0" fontId="3" fillId="0" borderId="42" xfId="2" applyFont="1" applyBorder="1" applyAlignment="1">
      <alignment vertical="center"/>
    </xf>
    <xf numFmtId="164" fontId="3" fillId="0" borderId="43" xfId="2" applyNumberFormat="1" applyFont="1" applyBorder="1"/>
    <xf numFmtId="0" fontId="3" fillId="0" borderId="43" xfId="2" applyFont="1" applyBorder="1" applyAlignment="1">
      <alignment horizontal="center" vertical="center"/>
    </xf>
    <xf numFmtId="0" fontId="3" fillId="0" borderId="8" xfId="2" applyFont="1" applyBorder="1" applyAlignment="1">
      <alignment horizontal="center" vertical="center"/>
    </xf>
    <xf numFmtId="166" fontId="3" fillId="0" borderId="39" xfId="1" applyNumberFormat="1" applyFont="1" applyFill="1" applyBorder="1"/>
    <xf numFmtId="0" fontId="3" fillId="0" borderId="39" xfId="2" applyFont="1" applyBorder="1" applyAlignment="1">
      <alignment horizontal="center" vertical="center"/>
    </xf>
    <xf numFmtId="0" fontId="8" fillId="0" borderId="46" xfId="2" applyFont="1" applyBorder="1" applyAlignment="1">
      <alignment vertical="center"/>
    </xf>
    <xf numFmtId="0" fontId="3" fillId="0" borderId="47" xfId="2" applyFont="1" applyBorder="1" applyAlignment="1">
      <alignment vertical="center"/>
    </xf>
    <xf numFmtId="164" fontId="3" fillId="0" borderId="37" xfId="2" applyNumberFormat="1" applyFont="1" applyBorder="1"/>
    <xf numFmtId="0" fontId="3" fillId="0" borderId="37" xfId="2" applyFont="1" applyBorder="1" applyAlignment="1">
      <alignment horizontal="center" vertical="center"/>
    </xf>
    <xf numFmtId="166" fontId="3" fillId="0" borderId="0" xfId="1" applyNumberFormat="1" applyFont="1" applyFill="1"/>
    <xf numFmtId="166" fontId="3" fillId="0" borderId="0" xfId="2" applyNumberFormat="1" applyFont="1"/>
    <xf numFmtId="0" fontId="3" fillId="0" borderId="31" xfId="2" applyFont="1" applyBorder="1" applyAlignment="1">
      <alignment horizontal="center"/>
    </xf>
    <xf numFmtId="0" fontId="3" fillId="0" borderId="28" xfId="2" applyFont="1" applyBorder="1" applyAlignment="1">
      <alignment horizontal="center"/>
    </xf>
    <xf numFmtId="0" fontId="3" fillId="0" borderId="43" xfId="2" applyFont="1" applyBorder="1" applyAlignment="1">
      <alignment horizontal="center"/>
    </xf>
    <xf numFmtId="0" fontId="3" fillId="0" borderId="39" xfId="2" applyFont="1" applyBorder="1" applyAlignment="1">
      <alignment horizontal="center"/>
    </xf>
    <xf numFmtId="0" fontId="3" fillId="0" borderId="21" xfId="2" applyFont="1" applyBorder="1" applyAlignment="1">
      <alignment horizontal="center" vertical="center" wrapText="1"/>
    </xf>
    <xf numFmtId="0" fontId="3" fillId="0" borderId="0" xfId="2" applyFont="1" applyAlignment="1">
      <alignment horizontal="center"/>
    </xf>
    <xf numFmtId="164" fontId="3" fillId="0" borderId="27" xfId="19" applyFont="1" applyFill="1" applyBorder="1" applyAlignment="1">
      <alignment horizontal="center" vertical="center"/>
    </xf>
    <xf numFmtId="164" fontId="3" fillId="0" borderId="30" xfId="19" applyFont="1" applyFill="1" applyBorder="1" applyAlignment="1">
      <alignment horizontal="center" vertical="center"/>
    </xf>
    <xf numFmtId="0" fontId="7" fillId="0" borderId="24" xfId="2" applyFont="1" applyBorder="1" applyAlignment="1">
      <alignment horizontal="center"/>
    </xf>
    <xf numFmtId="0" fontId="7" fillId="0" borderId="28" xfId="2" applyFont="1" applyBorder="1" applyAlignment="1">
      <alignment horizontal="center"/>
    </xf>
    <xf numFmtId="0" fontId="7" fillId="0" borderId="31" xfId="2" applyFont="1" applyBorder="1" applyAlignment="1">
      <alignment horizontal="center"/>
    </xf>
    <xf numFmtId="0" fontId="7" fillId="0" borderId="36" xfId="2" applyFont="1" applyBorder="1" applyAlignment="1">
      <alignment horizontal="center"/>
    </xf>
    <xf numFmtId="0" fontId="3" fillId="0" borderId="36" xfId="2" applyFont="1" applyBorder="1" applyAlignment="1">
      <alignment horizontal="center"/>
    </xf>
    <xf numFmtId="0" fontId="3" fillId="0" borderId="44" xfId="2" applyFont="1" applyBorder="1" applyAlignment="1">
      <alignment horizontal="center"/>
    </xf>
    <xf numFmtId="0" fontId="3" fillId="0" borderId="40" xfId="2" applyFont="1" applyBorder="1" applyAlignment="1">
      <alignment horizontal="center"/>
    </xf>
    <xf numFmtId="0" fontId="3" fillId="0" borderId="38" xfId="2" applyFont="1" applyBorder="1" applyAlignment="1">
      <alignment horizontal="center"/>
    </xf>
    <xf numFmtId="0" fontId="7" fillId="0" borderId="23" xfId="2" applyFont="1" applyBorder="1" applyAlignment="1">
      <alignment horizontal="center"/>
    </xf>
    <xf numFmtId="0" fontId="7" fillId="0" borderId="27" xfId="2" applyFont="1" applyBorder="1" applyAlignment="1">
      <alignment horizontal="center"/>
    </xf>
    <xf numFmtId="0" fontId="7" fillId="0" borderId="30" xfId="2" applyFont="1" applyBorder="1" applyAlignment="1">
      <alignment horizontal="center"/>
    </xf>
    <xf numFmtId="0" fontId="3" fillId="0" borderId="34" xfId="2" applyFont="1" applyBorder="1" applyAlignment="1">
      <alignment horizontal="center"/>
    </xf>
    <xf numFmtId="0" fontId="7" fillId="0" borderId="35" xfId="2" applyFont="1" applyBorder="1" applyAlignment="1">
      <alignment horizontal="center"/>
    </xf>
    <xf numFmtId="0" fontId="3" fillId="0" borderId="35" xfId="2" applyFont="1" applyBorder="1" applyAlignment="1">
      <alignment horizontal="center"/>
    </xf>
    <xf numFmtId="0" fontId="3" fillId="0" borderId="37" xfId="2" applyFont="1" applyBorder="1" applyAlignment="1">
      <alignment horizontal="center"/>
    </xf>
    <xf numFmtId="1" fontId="13" fillId="0" borderId="15" xfId="0" applyNumberFormat="1" applyFont="1" applyBorder="1" applyAlignment="1">
      <alignment vertical="center"/>
    </xf>
    <xf numFmtId="0" fontId="3" fillId="0" borderId="15" xfId="2" applyFont="1" applyBorder="1" applyAlignment="1">
      <alignment vertical="center" wrapText="1"/>
    </xf>
    <xf numFmtId="0" fontId="3" fillId="0" borderId="51" xfId="2" applyFont="1" applyBorder="1" applyAlignment="1">
      <alignment vertical="center" wrapText="1"/>
    </xf>
    <xf numFmtId="1" fontId="13" fillId="0" borderId="51" xfId="0" applyNumberFormat="1" applyFont="1" applyBorder="1" applyAlignment="1">
      <alignment vertical="center"/>
    </xf>
    <xf numFmtId="1" fontId="13" fillId="0" borderId="26" xfId="0" applyNumberFormat="1" applyFont="1" applyBorder="1" applyAlignment="1">
      <alignment vertical="center"/>
    </xf>
    <xf numFmtId="164" fontId="3" fillId="0" borderId="0" xfId="19" applyFont="1" applyFill="1"/>
    <xf numFmtId="0" fontId="15" fillId="0" borderId="0" xfId="2" applyFont="1" applyAlignment="1">
      <alignment horizontal="center" vertical="center"/>
    </xf>
    <xf numFmtId="0" fontId="15" fillId="0" borderId="0" xfId="2" applyFont="1" applyAlignment="1">
      <alignment horizontal="center"/>
    </xf>
    <xf numFmtId="0" fontId="15" fillId="0" borderId="0" xfId="2" applyFont="1"/>
    <xf numFmtId="0" fontId="3" fillId="0" borderId="50" xfId="2" applyFont="1" applyBorder="1" applyAlignment="1">
      <alignment horizontal="center" vertical="center" wrapText="1"/>
    </xf>
    <xf numFmtId="0" fontId="3" fillId="0" borderId="37" xfId="2" applyFont="1" applyBorder="1" applyAlignment="1">
      <alignment horizontal="center" vertical="center" wrapText="1"/>
    </xf>
    <xf numFmtId="0" fontId="4" fillId="0" borderId="50" xfId="2" applyFont="1" applyBorder="1" applyAlignment="1">
      <alignment horizontal="center" vertical="center" wrapText="1"/>
    </xf>
    <xf numFmtId="164" fontId="3" fillId="0" borderId="27" xfId="19" applyFont="1" applyFill="1" applyBorder="1" applyAlignment="1">
      <alignment horizontal="center"/>
    </xf>
    <xf numFmtId="164" fontId="3" fillId="0" borderId="0" xfId="19" applyFont="1" applyFill="1" applyAlignment="1">
      <alignment horizontal="center" vertical="center"/>
    </xf>
    <xf numFmtId="164" fontId="7" fillId="0" borderId="0" xfId="2" applyNumberFormat="1" applyFont="1" applyAlignment="1">
      <alignment horizontal="center" vertical="center"/>
    </xf>
    <xf numFmtId="166" fontId="7" fillId="0" borderId="0" xfId="1" applyNumberFormat="1" applyFont="1" applyFill="1"/>
    <xf numFmtId="0" fontId="3" fillId="0" borderId="5" xfId="2" applyFont="1" applyBorder="1" applyAlignment="1">
      <alignment horizontal="center" vertical="center" wrapText="1"/>
    </xf>
    <xf numFmtId="0" fontId="3" fillId="0" borderId="0" xfId="4" applyFont="1" applyAlignment="1">
      <alignment horizontal="center"/>
    </xf>
    <xf numFmtId="0" fontId="3" fillId="0" borderId="6" xfId="2" applyFont="1" applyBorder="1" applyAlignment="1">
      <alignment horizontal="center" vertical="center" wrapText="1"/>
    </xf>
    <xf numFmtId="166" fontId="19" fillId="0" borderId="19" xfId="1" applyNumberFormat="1" applyFont="1" applyFill="1" applyBorder="1"/>
    <xf numFmtId="166" fontId="19" fillId="0" borderId="26" xfId="1" applyNumberFormat="1" applyFont="1" applyFill="1" applyBorder="1"/>
    <xf numFmtId="0" fontId="20" fillId="0" borderId="0" xfId="2" quotePrefix="1" applyFont="1" applyAlignment="1">
      <alignment horizontal="center"/>
    </xf>
    <xf numFmtId="0" fontId="3" fillId="0" borderId="26" xfId="2" applyFont="1" applyBorder="1" applyAlignment="1">
      <alignment horizontal="left" vertical="top" wrapText="1"/>
    </xf>
    <xf numFmtId="164" fontId="3" fillId="0" borderId="26" xfId="19" applyFont="1" applyFill="1" applyBorder="1" applyAlignment="1">
      <alignment horizontal="center" vertical="center"/>
    </xf>
    <xf numFmtId="0" fontId="3" fillId="0" borderId="26" xfId="2" applyFont="1" applyBorder="1" applyAlignment="1">
      <alignment horizontal="center"/>
    </xf>
    <xf numFmtId="164" fontId="3" fillId="0" borderId="0" xfId="2" applyNumberFormat="1" applyFont="1"/>
    <xf numFmtId="0" fontId="3" fillId="0" borderId="48" xfId="2" applyFont="1" applyBorder="1" applyAlignment="1">
      <alignment vertical="center" wrapText="1"/>
    </xf>
    <xf numFmtId="0" fontId="5" fillId="0" borderId="48" xfId="0" applyFont="1" applyBorder="1" applyAlignment="1">
      <alignment vertical="center" wrapText="1"/>
    </xf>
    <xf numFmtId="0" fontId="3" fillId="0" borderId="25" xfId="2" applyFont="1" applyBorder="1" applyAlignment="1">
      <alignment vertical="center"/>
    </xf>
    <xf numFmtId="0" fontId="3" fillId="0" borderId="12" xfId="2" applyFont="1" applyBorder="1" applyAlignment="1">
      <alignment vertical="center" wrapText="1"/>
    </xf>
    <xf numFmtId="0" fontId="3" fillId="0" borderId="52" xfId="2" applyFont="1" applyBorder="1" applyAlignment="1">
      <alignment vertical="center"/>
    </xf>
    <xf numFmtId="0" fontId="3" fillId="0" borderId="21" xfId="2" applyFont="1" applyBorder="1" applyAlignment="1">
      <alignment vertical="center" wrapText="1"/>
    </xf>
    <xf numFmtId="0" fontId="3" fillId="0" borderId="54" xfId="2" applyFont="1" applyBorder="1" applyAlignment="1">
      <alignment vertical="center" wrapText="1"/>
    </xf>
    <xf numFmtId="0" fontId="5" fillId="0" borderId="54" xfId="0" applyFont="1" applyBorder="1" applyAlignment="1">
      <alignment vertical="center" wrapText="1"/>
    </xf>
    <xf numFmtId="0" fontId="5" fillId="0" borderId="54" xfId="0" applyFont="1" applyBorder="1" applyAlignment="1">
      <alignment horizontal="center" vertical="top" wrapText="1"/>
    </xf>
    <xf numFmtId="0" fontId="3" fillId="0" borderId="54" xfId="2" applyFont="1" applyBorder="1" applyAlignment="1">
      <alignment horizontal="left" vertical="top" wrapText="1"/>
    </xf>
    <xf numFmtId="0" fontId="3" fillId="0" borderId="54" xfId="2" applyFont="1" applyBorder="1" applyAlignment="1">
      <alignment horizontal="center" vertical="center"/>
    </xf>
    <xf numFmtId="164" fontId="3" fillId="0" borderId="11" xfId="3" applyFont="1" applyFill="1" applyBorder="1" applyAlignment="1">
      <alignment vertical="center"/>
    </xf>
    <xf numFmtId="0" fontId="3" fillId="0" borderId="55" xfId="2" applyFont="1" applyBorder="1" applyAlignment="1">
      <alignment horizontal="center" vertical="center"/>
    </xf>
    <xf numFmtId="0" fontId="3" fillId="0" borderId="55" xfId="2" applyFont="1" applyBorder="1" applyAlignment="1">
      <alignment horizontal="center"/>
    </xf>
    <xf numFmtId="0" fontId="3" fillId="0" borderId="56" xfId="2" applyFont="1" applyBorder="1" applyAlignment="1">
      <alignment horizontal="center"/>
    </xf>
    <xf numFmtId="0" fontId="3" fillId="0" borderId="57" xfId="2" applyFont="1" applyBorder="1" applyAlignment="1">
      <alignment vertical="center"/>
    </xf>
    <xf numFmtId="0" fontId="3" fillId="0" borderId="57" xfId="2" applyFont="1" applyBorder="1" applyAlignment="1">
      <alignment vertical="center" wrapText="1"/>
    </xf>
    <xf numFmtId="0" fontId="5" fillId="0" borderId="57" xfId="0" applyFont="1" applyBorder="1" applyAlignment="1">
      <alignment vertical="center" wrapText="1"/>
    </xf>
    <xf numFmtId="0" fontId="5" fillId="0" borderId="57" xfId="0" applyFont="1" applyBorder="1" applyAlignment="1">
      <alignment horizontal="center" vertical="top" wrapText="1"/>
    </xf>
    <xf numFmtId="0" fontId="3" fillId="0" borderId="57" xfId="2" applyFont="1" applyBorder="1" applyAlignment="1">
      <alignment horizontal="left" vertical="top" wrapText="1"/>
    </xf>
    <xf numFmtId="0" fontId="3" fillId="0" borderId="57" xfId="2" applyFont="1" applyBorder="1" applyAlignment="1">
      <alignment horizontal="center" vertical="center"/>
    </xf>
    <xf numFmtId="164" fontId="3" fillId="0" borderId="57" xfId="3" applyFont="1" applyFill="1" applyBorder="1" applyAlignment="1">
      <alignment vertical="center"/>
    </xf>
    <xf numFmtId="0" fontId="3" fillId="0" borderId="57" xfId="2" applyFont="1" applyBorder="1" applyAlignment="1">
      <alignment horizontal="center"/>
    </xf>
    <xf numFmtId="0" fontId="3" fillId="0" borderId="0" xfId="2" applyFont="1" applyAlignment="1">
      <alignment vertical="center" wrapText="1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horizontal="center" vertical="top" wrapText="1"/>
    </xf>
    <xf numFmtId="0" fontId="3" fillId="0" borderId="0" xfId="2" applyFont="1" applyAlignment="1">
      <alignment horizontal="left" vertical="top" wrapText="1"/>
    </xf>
    <xf numFmtId="164" fontId="3" fillId="0" borderId="0" xfId="3" applyFont="1" applyFill="1" applyBorder="1" applyAlignment="1">
      <alignment vertical="center"/>
    </xf>
    <xf numFmtId="0" fontId="22" fillId="0" borderId="26" xfId="2" applyFont="1" applyBorder="1" applyAlignment="1">
      <alignment vertical="center" wrapText="1"/>
    </xf>
    <xf numFmtId="0" fontId="7" fillId="0" borderId="26" xfId="2" applyFont="1" applyBorder="1" applyAlignment="1">
      <alignment horizontal="center" vertical="center"/>
    </xf>
    <xf numFmtId="0" fontId="7" fillId="0" borderId="21" xfId="2" applyFont="1" applyBorder="1" applyAlignment="1">
      <alignment horizontal="center" vertical="center" wrapText="1"/>
    </xf>
    <xf numFmtId="164" fontId="7" fillId="0" borderId="22" xfId="3" applyFont="1" applyFill="1" applyBorder="1" applyAlignment="1">
      <alignment vertical="center"/>
    </xf>
    <xf numFmtId="0" fontId="7" fillId="0" borderId="27" xfId="2" applyFont="1" applyBorder="1" applyAlignment="1">
      <alignment horizontal="center" vertical="center"/>
    </xf>
    <xf numFmtId="0" fontId="7" fillId="0" borderId="30" xfId="2" applyFont="1" applyBorder="1" applyAlignment="1">
      <alignment horizontal="center" vertical="center"/>
    </xf>
    <xf numFmtId="0" fontId="7" fillId="0" borderId="29" xfId="2" applyFont="1" applyBorder="1" applyAlignment="1">
      <alignment horizontal="left" vertical="center"/>
    </xf>
    <xf numFmtId="0" fontId="7" fillId="0" borderId="21" xfId="2" applyFont="1" applyBorder="1" applyAlignment="1">
      <alignment horizontal="center" vertical="center"/>
    </xf>
    <xf numFmtId="0" fontId="7" fillId="0" borderId="29" xfId="0" applyFont="1" applyBorder="1" applyAlignment="1">
      <alignment horizontal="left" vertical="top"/>
    </xf>
    <xf numFmtId="166" fontId="23" fillId="0" borderId="26" xfId="1" applyNumberFormat="1" applyFont="1" applyBorder="1"/>
    <xf numFmtId="166" fontId="3" fillId="2" borderId="26" xfId="1" applyNumberFormat="1" applyFont="1" applyFill="1" applyBorder="1"/>
    <xf numFmtId="166" fontId="3" fillId="2" borderId="0" xfId="1" applyNumberFormat="1" applyFont="1" applyFill="1" applyBorder="1"/>
    <xf numFmtId="0" fontId="3" fillId="2" borderId="0" xfId="0" applyFont="1" applyFill="1" applyAlignment="1">
      <alignment horizontal="center"/>
    </xf>
    <xf numFmtId="166" fontId="3" fillId="2" borderId="21" xfId="1" applyNumberFormat="1" applyFont="1" applyFill="1" applyBorder="1"/>
    <xf numFmtId="0" fontId="3" fillId="0" borderId="26" xfId="0" applyFont="1" applyBorder="1" applyAlignment="1">
      <alignment vertical="center" wrapText="1"/>
    </xf>
    <xf numFmtId="164" fontId="7" fillId="0" borderId="30" xfId="19" applyFont="1" applyFill="1" applyBorder="1" applyAlignment="1">
      <alignment horizontal="center" vertical="center"/>
    </xf>
    <xf numFmtId="164" fontId="7" fillId="0" borderId="27" xfId="19" applyFont="1" applyFill="1" applyBorder="1" applyAlignment="1">
      <alignment horizontal="center" vertical="center"/>
    </xf>
    <xf numFmtId="166" fontId="24" fillId="0" borderId="19" xfId="1" applyNumberFormat="1" applyFont="1" applyFill="1" applyBorder="1"/>
    <xf numFmtId="166" fontId="24" fillId="0" borderId="26" xfId="1" applyNumberFormat="1" applyFont="1" applyFill="1" applyBorder="1"/>
    <xf numFmtId="166" fontId="25" fillId="0" borderId="26" xfId="1" applyNumberFormat="1" applyFont="1" applyFill="1" applyBorder="1"/>
    <xf numFmtId="0" fontId="3" fillId="0" borderId="0" xfId="0" applyFont="1" applyAlignment="1">
      <alignment horizontal="center"/>
    </xf>
    <xf numFmtId="166" fontId="3" fillId="2" borderId="26" xfId="1" applyNumberFormat="1" applyFont="1" applyFill="1" applyBorder="1" applyAlignment="1">
      <alignment horizontal="center"/>
    </xf>
    <xf numFmtId="0" fontId="7" fillId="0" borderId="0" xfId="0" applyFont="1" applyAlignment="1">
      <alignment horizontal="center"/>
    </xf>
    <xf numFmtId="0" fontId="7" fillId="2" borderId="0" xfId="0" applyFont="1" applyFill="1" applyAlignment="1">
      <alignment horizontal="center"/>
    </xf>
    <xf numFmtId="0" fontId="23" fillId="0" borderId="0" xfId="0" applyFont="1" applyAlignment="1">
      <alignment horizontal="center"/>
    </xf>
    <xf numFmtId="164" fontId="3" fillId="0" borderId="0" xfId="5" applyFont="1" applyBorder="1" applyAlignment="1">
      <alignment horizontal="center"/>
    </xf>
    <xf numFmtId="166" fontId="25" fillId="0" borderId="19" xfId="1" applyNumberFormat="1" applyFont="1" applyFill="1" applyBorder="1"/>
    <xf numFmtId="164" fontId="7" fillId="0" borderId="49" xfId="3" applyFont="1" applyFill="1" applyBorder="1" applyAlignment="1">
      <alignment vertical="center"/>
    </xf>
    <xf numFmtId="166" fontId="24" fillId="0" borderId="22" xfId="1" applyNumberFormat="1" applyFont="1" applyFill="1" applyBorder="1"/>
    <xf numFmtId="166" fontId="25" fillId="0" borderId="22" xfId="1" applyNumberFormat="1" applyFont="1" applyFill="1" applyBorder="1"/>
    <xf numFmtId="166" fontId="24" fillId="0" borderId="26" xfId="1" applyNumberFormat="1" applyFont="1" applyFill="1" applyBorder="1" applyAlignment="1">
      <alignment vertical="center"/>
    </xf>
    <xf numFmtId="0" fontId="7" fillId="0" borderId="0" xfId="2" applyFont="1"/>
    <xf numFmtId="164" fontId="7" fillId="0" borderId="34" xfId="3" applyFont="1" applyFill="1" applyBorder="1" applyAlignment="1">
      <alignment vertical="center"/>
    </xf>
    <xf numFmtId="164" fontId="7" fillId="0" borderId="35" xfId="2" applyNumberFormat="1" applyFont="1" applyBorder="1"/>
    <xf numFmtId="164" fontId="3" fillId="0" borderId="0" xfId="19" applyFont="1" applyFill="1" applyBorder="1"/>
    <xf numFmtId="164" fontId="7" fillId="0" borderId="49" xfId="19" applyFont="1" applyFill="1" applyBorder="1" applyAlignment="1">
      <alignment vertical="center"/>
    </xf>
    <xf numFmtId="164" fontId="7" fillId="0" borderId="22" xfId="19" applyFont="1" applyFill="1" applyBorder="1" applyAlignment="1">
      <alignment vertical="center"/>
    </xf>
    <xf numFmtId="164" fontId="7" fillId="0" borderId="34" xfId="19" applyFont="1" applyFill="1" applyBorder="1" applyAlignment="1">
      <alignment vertical="center"/>
    </xf>
    <xf numFmtId="164" fontId="7" fillId="0" borderId="35" xfId="19" applyFont="1" applyFill="1" applyBorder="1"/>
    <xf numFmtId="164" fontId="25" fillId="0" borderId="19" xfId="19" applyFont="1" applyFill="1" applyBorder="1"/>
    <xf numFmtId="164" fontId="25" fillId="0" borderId="26" xfId="19" applyFont="1" applyFill="1" applyBorder="1"/>
    <xf numFmtId="164" fontId="25" fillId="0" borderId="26" xfId="19" applyFont="1" applyFill="1" applyBorder="1" applyAlignment="1">
      <alignment vertical="center"/>
    </xf>
    <xf numFmtId="164" fontId="25" fillId="0" borderId="22" xfId="19" applyFont="1" applyFill="1" applyBorder="1" applyAlignment="1">
      <alignment vertical="center"/>
    </xf>
    <xf numFmtId="164" fontId="25" fillId="0" borderId="22" xfId="19" applyFont="1" applyFill="1" applyBorder="1"/>
    <xf numFmtId="164" fontId="3" fillId="0" borderId="0" xfId="19" applyFont="1" applyFill="1" applyAlignment="1">
      <alignment horizontal="center"/>
    </xf>
    <xf numFmtId="166" fontId="24" fillId="0" borderId="26" xfId="1" applyNumberFormat="1" applyFont="1" applyFill="1" applyBorder="1" applyAlignment="1">
      <alignment horizontal="center"/>
    </xf>
    <xf numFmtId="164" fontId="3" fillId="0" borderId="58" xfId="19" applyFont="1" applyFill="1" applyBorder="1" applyAlignment="1">
      <alignment horizontal="center" vertical="center"/>
    </xf>
    <xf numFmtId="164" fontId="3" fillId="0" borderId="48" xfId="19" applyFont="1" applyFill="1" applyBorder="1" applyAlignment="1">
      <alignment horizontal="center" vertical="center"/>
    </xf>
    <xf numFmtId="166" fontId="24" fillId="0" borderId="21" xfId="1" applyNumberFormat="1" applyFont="1" applyFill="1" applyBorder="1"/>
    <xf numFmtId="166" fontId="24" fillId="0" borderId="21" xfId="1" applyNumberFormat="1" applyFont="1" applyFill="1" applyBorder="1" applyAlignment="1">
      <alignment horizontal="center"/>
    </xf>
    <xf numFmtId="0" fontId="3" fillId="0" borderId="64" xfId="2" applyFont="1" applyBorder="1"/>
    <xf numFmtId="164" fontId="3" fillId="0" borderId="39" xfId="19" applyFont="1" applyFill="1" applyBorder="1" applyAlignment="1">
      <alignment horizontal="center" vertical="center"/>
    </xf>
    <xf numFmtId="164" fontId="3" fillId="0" borderId="39" xfId="2" applyNumberFormat="1" applyFont="1" applyBorder="1"/>
    <xf numFmtId="0" fontId="3" fillId="0" borderId="57" xfId="2" applyFont="1" applyBorder="1"/>
    <xf numFmtId="164" fontId="3" fillId="0" borderId="55" xfId="19" applyFont="1" applyFill="1" applyBorder="1" applyAlignment="1">
      <alignment horizontal="center" vertical="center"/>
    </xf>
    <xf numFmtId="0" fontId="3" fillId="0" borderId="10" xfId="2" applyFont="1" applyBorder="1"/>
    <xf numFmtId="164" fontId="7" fillId="0" borderId="55" xfId="19" applyFont="1" applyFill="1" applyBorder="1" applyAlignment="1">
      <alignment horizontal="center" vertical="center"/>
    </xf>
    <xf numFmtId="166" fontId="24" fillId="0" borderId="51" xfId="1" applyNumberFormat="1" applyFont="1" applyFill="1" applyBorder="1"/>
    <xf numFmtId="164" fontId="3" fillId="0" borderId="66" xfId="19" applyFont="1" applyFill="1" applyBorder="1" applyAlignment="1">
      <alignment horizontal="center" vertical="center"/>
    </xf>
    <xf numFmtId="164" fontId="3" fillId="0" borderId="9" xfId="19" applyFont="1" applyFill="1" applyBorder="1" applyAlignment="1">
      <alignment horizontal="center" vertical="center"/>
    </xf>
    <xf numFmtId="164" fontId="7" fillId="0" borderId="39" xfId="19" applyFont="1" applyFill="1" applyBorder="1" applyAlignment="1">
      <alignment horizontal="center" vertical="center"/>
    </xf>
    <xf numFmtId="164" fontId="8" fillId="0" borderId="13" xfId="3" applyFont="1" applyFill="1" applyBorder="1" applyAlignment="1">
      <alignment vertical="center"/>
    </xf>
    <xf numFmtId="164" fontId="8" fillId="0" borderId="16" xfId="2" applyNumberFormat="1" applyFont="1" applyBorder="1"/>
    <xf numFmtId="0" fontId="3" fillId="0" borderId="39" xfId="2" applyFont="1" applyBorder="1"/>
    <xf numFmtId="164" fontId="7" fillId="0" borderId="2" xfId="19" applyFont="1" applyFill="1" applyBorder="1"/>
    <xf numFmtId="164" fontId="3" fillId="0" borderId="51" xfId="19" applyFont="1" applyFill="1" applyBorder="1" applyAlignment="1">
      <alignment horizontal="center" vertical="center"/>
    </xf>
    <xf numFmtId="164" fontId="3" fillId="0" borderId="0" xfId="19" applyFont="1" applyFill="1" applyBorder="1" applyAlignment="1">
      <alignment horizontal="center" vertical="center"/>
    </xf>
    <xf numFmtId="164" fontId="3" fillId="0" borderId="72" xfId="19" applyFont="1" applyFill="1" applyBorder="1" applyAlignment="1">
      <alignment horizontal="center" vertical="center"/>
    </xf>
    <xf numFmtId="164" fontId="7" fillId="0" borderId="72" xfId="19" applyFont="1" applyFill="1" applyBorder="1" applyAlignment="1">
      <alignment horizontal="center" vertical="center"/>
    </xf>
    <xf numFmtId="0" fontId="3" fillId="0" borderId="39" xfId="0" applyFont="1" applyBorder="1" applyAlignment="1">
      <alignment horizontal="center"/>
    </xf>
    <xf numFmtId="164" fontId="7" fillId="0" borderId="0" xfId="3" applyFont="1" applyFill="1" applyBorder="1" applyAlignment="1">
      <alignment vertical="center"/>
    </xf>
    <xf numFmtId="164" fontId="7" fillId="0" borderId="2" xfId="2" applyNumberFormat="1" applyFont="1" applyBorder="1"/>
    <xf numFmtId="164" fontId="8" fillId="0" borderId="13" xfId="2" applyNumberFormat="1" applyFont="1" applyBorder="1" applyAlignment="1">
      <alignment vertical="center"/>
    </xf>
    <xf numFmtId="164" fontId="7" fillId="0" borderId="0" xfId="19" applyFont="1" applyFill="1" applyBorder="1" applyAlignment="1">
      <alignment horizontal="center" vertical="center"/>
    </xf>
    <xf numFmtId="164" fontId="3" fillId="0" borderId="0" xfId="19" applyFont="1" applyFill="1" applyAlignment="1">
      <alignment vertical="center"/>
    </xf>
    <xf numFmtId="164" fontId="3" fillId="0" borderId="0" xfId="2" applyNumberFormat="1" applyFont="1" applyAlignment="1">
      <alignment vertical="center"/>
    </xf>
    <xf numFmtId="164" fontId="3" fillId="0" borderId="37" xfId="19" applyFont="1" applyFill="1" applyBorder="1" applyAlignment="1">
      <alignment vertical="center"/>
    </xf>
    <xf numFmtId="164" fontId="8" fillId="0" borderId="0" xfId="19" applyFont="1" applyFill="1"/>
    <xf numFmtId="164" fontId="8" fillId="0" borderId="39" xfId="2" applyNumberFormat="1" applyFont="1" applyBorder="1"/>
    <xf numFmtId="0" fontId="21" fillId="0" borderId="0" xfId="2" applyFont="1" applyAlignment="1">
      <alignment horizontal="center" vertical="center"/>
    </xf>
    <xf numFmtId="0" fontId="3" fillId="0" borderId="3" xfId="2" applyFont="1" applyBorder="1" applyAlignment="1">
      <alignment horizontal="center" vertical="center" wrapText="1"/>
    </xf>
    <xf numFmtId="0" fontId="3" fillId="0" borderId="10" xfId="2" applyFont="1" applyBorder="1" applyAlignment="1">
      <alignment horizontal="center" vertical="center" wrapText="1"/>
    </xf>
    <xf numFmtId="0" fontId="3" fillId="0" borderId="62" xfId="2" applyFont="1" applyBorder="1" applyAlignment="1">
      <alignment horizontal="center" vertical="center" wrapText="1"/>
    </xf>
    <xf numFmtId="166" fontId="25" fillId="0" borderId="21" xfId="1" applyNumberFormat="1" applyFont="1" applyFill="1" applyBorder="1"/>
    <xf numFmtId="164" fontId="25" fillId="0" borderId="21" xfId="19" applyFont="1" applyFill="1" applyBorder="1"/>
    <xf numFmtId="164" fontId="7" fillId="0" borderId="0" xfId="19" applyFont="1" applyFill="1" applyBorder="1" applyAlignment="1">
      <alignment vertical="center"/>
    </xf>
    <xf numFmtId="164" fontId="26" fillId="0" borderId="0" xfId="0" applyNumberFormat="1" applyFont="1"/>
    <xf numFmtId="0" fontId="24" fillId="3" borderId="43" xfId="2" applyFont="1" applyFill="1" applyBorder="1" applyAlignment="1">
      <alignment horizontal="center" vertical="center" wrapText="1"/>
    </xf>
    <xf numFmtId="0" fontId="24" fillId="3" borderId="42" xfId="2" applyFont="1" applyFill="1" applyBorder="1" applyAlignment="1">
      <alignment horizontal="center" vertical="center" wrapText="1"/>
    </xf>
    <xf numFmtId="0" fontId="24" fillId="3" borderId="73" xfId="2" applyFont="1" applyFill="1" applyBorder="1" applyAlignment="1">
      <alignment horizontal="center" vertical="center" wrapText="1"/>
    </xf>
    <xf numFmtId="0" fontId="24" fillId="0" borderId="62" xfId="2" applyFont="1" applyBorder="1" applyAlignment="1">
      <alignment vertical="center" wrapText="1"/>
    </xf>
    <xf numFmtId="0" fontId="24" fillId="0" borderId="62" xfId="0" applyFont="1" applyBorder="1" applyAlignment="1">
      <alignment vertical="top" wrapText="1"/>
    </xf>
    <xf numFmtId="0" fontId="24" fillId="0" borderId="60" xfId="0" applyFont="1" applyBorder="1" applyAlignment="1">
      <alignment horizontal="center" vertical="center" wrapText="1"/>
    </xf>
    <xf numFmtId="0" fontId="24" fillId="0" borderId="62" xfId="0" applyFont="1" applyBorder="1" applyAlignment="1">
      <alignment vertical="center" wrapText="1"/>
    </xf>
    <xf numFmtId="0" fontId="24" fillId="0" borderId="68" xfId="2" applyFont="1" applyBorder="1" applyAlignment="1">
      <alignment horizontal="center" vertical="center"/>
    </xf>
    <xf numFmtId="0" fontId="24" fillId="0" borderId="51" xfId="2" applyFont="1" applyBorder="1" applyAlignment="1">
      <alignment horizontal="center" vertical="center" wrapText="1"/>
    </xf>
    <xf numFmtId="164" fontId="24" fillId="0" borderId="66" xfId="19" applyFont="1" applyFill="1" applyBorder="1" applyAlignment="1">
      <alignment horizontal="center" vertical="center"/>
    </xf>
    <xf numFmtId="0" fontId="24" fillId="0" borderId="66" xfId="2" applyFont="1" applyBorder="1" applyAlignment="1">
      <alignment horizontal="center" vertical="center"/>
    </xf>
    <xf numFmtId="0" fontId="24" fillId="0" borderId="66" xfId="2" applyFont="1" applyBorder="1" applyAlignment="1">
      <alignment horizontal="left" vertical="center"/>
    </xf>
    <xf numFmtId="164" fontId="24" fillId="0" borderId="51" xfId="19" applyFont="1" applyFill="1" applyBorder="1" applyAlignment="1">
      <alignment horizontal="center" vertical="center"/>
    </xf>
    <xf numFmtId="0" fontId="25" fillId="0" borderId="51" xfId="0" applyFont="1" applyBorder="1"/>
    <xf numFmtId="166" fontId="25" fillId="0" borderId="51" xfId="1" applyNumberFormat="1" applyFont="1" applyBorder="1"/>
    <xf numFmtId="0" fontId="24" fillId="0" borderId="21" xfId="2" applyFont="1" applyBorder="1" applyAlignment="1">
      <alignment vertical="center" wrapText="1"/>
    </xf>
    <xf numFmtId="0" fontId="24" fillId="0" borderId="26" xfId="0" applyFont="1" applyBorder="1" applyAlignment="1">
      <alignment horizontal="left" vertical="center" wrapText="1"/>
    </xf>
    <xf numFmtId="0" fontId="24" fillId="0" borderId="26" xfId="0" applyFont="1" applyBorder="1" applyAlignment="1">
      <alignment horizontal="center" vertical="center" wrapText="1"/>
    </xf>
    <xf numFmtId="0" fontId="24" fillId="0" borderId="22" xfId="2" applyFont="1" applyBorder="1" applyAlignment="1">
      <alignment horizontal="center" vertical="center"/>
    </xf>
    <xf numFmtId="0" fontId="24" fillId="0" borderId="21" xfId="2" applyFont="1" applyBorder="1" applyAlignment="1">
      <alignment horizontal="center" vertical="center" wrapText="1"/>
    </xf>
    <xf numFmtId="164" fontId="24" fillId="0" borderId="30" xfId="19" applyFont="1" applyFill="1" applyBorder="1" applyAlignment="1">
      <alignment horizontal="center" vertical="center"/>
    </xf>
    <xf numFmtId="0" fontId="24" fillId="0" borderId="27" xfId="2" applyFont="1" applyBorder="1" applyAlignment="1">
      <alignment horizontal="center" vertical="center"/>
    </xf>
    <xf numFmtId="0" fontId="24" fillId="0" borderId="27" xfId="2" applyFont="1" applyBorder="1" applyAlignment="1">
      <alignment horizontal="left" vertical="center"/>
    </xf>
    <xf numFmtId="164" fontId="24" fillId="0" borderId="26" xfId="19" applyFont="1" applyFill="1" applyBorder="1" applyAlignment="1">
      <alignment horizontal="center" vertical="center"/>
    </xf>
    <xf numFmtId="0" fontId="25" fillId="0" borderId="26" xfId="0" applyFont="1" applyBorder="1"/>
    <xf numFmtId="166" fontId="28" fillId="0" borderId="26" xfId="1" applyNumberFormat="1" applyFont="1" applyBorder="1"/>
    <xf numFmtId="0" fontId="24" fillId="0" borderId="26" xfId="2" applyFont="1" applyBorder="1" applyAlignment="1">
      <alignment horizontal="center" vertical="center" wrapText="1"/>
    </xf>
    <xf numFmtId="0" fontId="24" fillId="0" borderId="26" xfId="0" applyFont="1" applyBorder="1" applyAlignment="1">
      <alignment vertical="center" wrapText="1"/>
    </xf>
    <xf numFmtId="164" fontId="24" fillId="0" borderId="27" xfId="19" applyFont="1" applyFill="1" applyBorder="1" applyAlignment="1">
      <alignment horizontal="center" vertical="center"/>
    </xf>
    <xf numFmtId="0" fontId="25" fillId="0" borderId="26" xfId="2" applyFont="1" applyBorder="1" applyAlignment="1">
      <alignment vertical="center" wrapText="1"/>
    </xf>
    <xf numFmtId="166" fontId="29" fillId="0" borderId="26" xfId="1" applyNumberFormat="1" applyFont="1" applyBorder="1"/>
    <xf numFmtId="0" fontId="24" fillId="0" borderId="26" xfId="2" applyFont="1" applyBorder="1" applyAlignment="1">
      <alignment vertical="center" wrapText="1"/>
    </xf>
    <xf numFmtId="164" fontId="25" fillId="0" borderId="26" xfId="19" applyFont="1" applyBorder="1"/>
    <xf numFmtId="0" fontId="24" fillId="0" borderId="12" xfId="2" applyFont="1" applyBorder="1" applyAlignment="1">
      <alignment horizontal="left" vertical="center" wrapText="1"/>
    </xf>
    <xf numFmtId="166" fontId="25" fillId="0" borderId="26" xfId="1" applyNumberFormat="1" applyFont="1" applyBorder="1"/>
    <xf numFmtId="0" fontId="25" fillId="0" borderId="22" xfId="2" applyFont="1" applyBorder="1" applyAlignment="1">
      <alignment horizontal="center" vertical="center"/>
    </xf>
    <xf numFmtId="0" fontId="25" fillId="0" borderId="21" xfId="2" applyFont="1" applyBorder="1" applyAlignment="1">
      <alignment horizontal="center" vertical="center" wrapText="1"/>
    </xf>
    <xf numFmtId="164" fontId="25" fillId="0" borderId="27" xfId="19" applyFont="1" applyFill="1" applyBorder="1" applyAlignment="1">
      <alignment horizontal="center" vertical="center"/>
    </xf>
    <xf numFmtId="0" fontId="24" fillId="0" borderId="26" xfId="0" applyFont="1" applyBorder="1"/>
    <xf numFmtId="166" fontId="24" fillId="2" borderId="26" xfId="1" applyNumberFormat="1" applyFont="1" applyFill="1" applyBorder="1"/>
    <xf numFmtId="0" fontId="24" fillId="0" borderId="26" xfId="0" applyFont="1" applyBorder="1" applyAlignment="1">
      <alignment horizontal="center"/>
    </xf>
    <xf numFmtId="0" fontId="24" fillId="0" borderId="21" xfId="0" applyFont="1" applyBorder="1" applyAlignment="1">
      <alignment vertical="top" wrapText="1"/>
    </xf>
    <xf numFmtId="166" fontId="25" fillId="2" borderId="26" xfId="1" applyNumberFormat="1" applyFont="1" applyFill="1" applyBorder="1"/>
    <xf numFmtId="0" fontId="19" fillId="0" borderId="26" xfId="0" applyFont="1" applyBorder="1" applyAlignment="1">
      <alignment horizontal="left" vertical="center" wrapText="1"/>
    </xf>
    <xf numFmtId="0" fontId="24" fillId="2" borderId="26" xfId="0" applyFont="1" applyFill="1" applyBorder="1" applyAlignment="1">
      <alignment vertical="center" wrapText="1"/>
    </xf>
    <xf numFmtId="0" fontId="24" fillId="0" borderId="26" xfId="0" applyFont="1" applyBorder="1" applyAlignment="1">
      <alignment horizontal="left" vertical="top" wrapText="1"/>
    </xf>
    <xf numFmtId="0" fontId="27" fillId="0" borderId="26" xfId="0" applyFont="1" applyBorder="1"/>
    <xf numFmtId="166" fontId="24" fillId="0" borderId="26" xfId="1" applyNumberFormat="1" applyFont="1" applyBorder="1"/>
    <xf numFmtId="0" fontId="24" fillId="0" borderId="48" xfId="2" applyFont="1" applyBorder="1" applyAlignment="1">
      <alignment horizontal="center" vertical="center" wrapText="1"/>
    </xf>
    <xf numFmtId="0" fontId="24" fillId="0" borderId="48" xfId="0" applyFont="1" applyBorder="1" applyAlignment="1">
      <alignment horizontal="left" vertical="center" wrapText="1"/>
    </xf>
    <xf numFmtId="0" fontId="27" fillId="0" borderId="48" xfId="0" applyFont="1" applyBorder="1"/>
    <xf numFmtId="166" fontId="24" fillId="0" borderId="48" xfId="1" applyNumberFormat="1" applyFont="1" applyBorder="1"/>
    <xf numFmtId="0" fontId="24" fillId="0" borderId="21" xfId="0" applyFont="1" applyBorder="1" applyAlignment="1">
      <alignment horizontal="center" vertical="center" wrapText="1"/>
    </xf>
    <xf numFmtId="0" fontId="24" fillId="0" borderId="21" xfId="0" applyFont="1" applyBorder="1" applyAlignment="1">
      <alignment vertical="center" wrapText="1"/>
    </xf>
    <xf numFmtId="164" fontId="24" fillId="0" borderId="21" xfId="19" applyFont="1" applyFill="1" applyBorder="1" applyAlignment="1">
      <alignment horizontal="center" vertical="center"/>
    </xf>
    <xf numFmtId="0" fontId="27" fillId="0" borderId="21" xfId="0" applyFont="1" applyBorder="1"/>
    <xf numFmtId="166" fontId="24" fillId="0" borderId="21" xfId="1" applyNumberFormat="1" applyFont="1" applyBorder="1"/>
    <xf numFmtId="0" fontId="24" fillId="0" borderId="26" xfId="0" applyFont="1" applyBorder="1" applyAlignment="1">
      <alignment vertical="top" wrapText="1"/>
    </xf>
    <xf numFmtId="0" fontId="24" fillId="0" borderId="48" xfId="0" applyFont="1" applyBorder="1" applyAlignment="1">
      <alignment horizontal="center" vertical="center" wrapText="1"/>
    </xf>
    <xf numFmtId="0" fontId="24" fillId="0" borderId="48" xfId="0" applyFont="1" applyBorder="1" applyAlignment="1">
      <alignment vertical="center" wrapText="1"/>
    </xf>
    <xf numFmtId="0" fontId="24" fillId="0" borderId="49" xfId="2" applyFont="1" applyBorder="1" applyAlignment="1">
      <alignment horizontal="center" vertical="center"/>
    </xf>
    <xf numFmtId="0" fontId="24" fillId="0" borderId="12" xfId="2" applyFont="1" applyBorder="1" applyAlignment="1">
      <alignment horizontal="center" vertical="center" wrapText="1"/>
    </xf>
    <xf numFmtId="164" fontId="24" fillId="0" borderId="58" xfId="19" applyFont="1" applyFill="1" applyBorder="1" applyAlignment="1">
      <alignment horizontal="center" vertical="center"/>
    </xf>
    <xf numFmtId="0" fontId="24" fillId="0" borderId="39" xfId="2" applyFont="1" applyBorder="1" applyAlignment="1">
      <alignment horizontal="center" vertical="center"/>
    </xf>
    <xf numFmtId="164" fontId="24" fillId="0" borderId="48" xfId="19" applyFont="1" applyFill="1" applyBorder="1" applyAlignment="1">
      <alignment horizontal="center" vertical="center"/>
    </xf>
    <xf numFmtId="0" fontId="24" fillId="0" borderId="48" xfId="0" applyFont="1" applyBorder="1"/>
    <xf numFmtId="0" fontId="24" fillId="0" borderId="39" xfId="2" applyFont="1" applyBorder="1" applyAlignment="1">
      <alignment vertical="center"/>
    </xf>
    <xf numFmtId="0" fontId="24" fillId="0" borderId="26" xfId="2" applyFont="1" applyBorder="1" applyAlignment="1">
      <alignment horizontal="center" vertical="center"/>
    </xf>
    <xf numFmtId="0" fontId="24" fillId="0" borderId="26" xfId="2" applyFont="1" applyBorder="1" applyAlignment="1">
      <alignment horizontal="left" vertical="center"/>
    </xf>
    <xf numFmtId="0" fontId="24" fillId="0" borderId="12" xfId="2" applyFont="1" applyBorder="1" applyAlignment="1">
      <alignment vertical="center"/>
    </xf>
    <xf numFmtId="0" fontId="27" fillId="0" borderId="12" xfId="2" applyFont="1" applyBorder="1" applyAlignment="1">
      <alignment vertical="center" wrapText="1"/>
    </xf>
    <xf numFmtId="0" fontId="24" fillId="0" borderId="21" xfId="2" applyFont="1" applyBorder="1" applyAlignment="1">
      <alignment horizontal="center" vertical="center"/>
    </xf>
    <xf numFmtId="0" fontId="24" fillId="0" borderId="21" xfId="0" applyFont="1" applyBorder="1"/>
    <xf numFmtId="166" fontId="29" fillId="0" borderId="21" xfId="1" applyNumberFormat="1" applyFont="1" applyBorder="1"/>
    <xf numFmtId="0" fontId="24" fillId="0" borderId="6" xfId="2" applyFont="1" applyBorder="1" applyAlignment="1">
      <alignment vertical="center"/>
    </xf>
    <xf numFmtId="0" fontId="27" fillId="0" borderId="6" xfId="2" applyFont="1" applyBorder="1" applyAlignment="1">
      <alignment vertical="center" wrapText="1"/>
    </xf>
    <xf numFmtId="0" fontId="24" fillId="0" borderId="54" xfId="2" applyFont="1" applyBorder="1" applyAlignment="1">
      <alignment horizontal="center" vertical="center" wrapText="1"/>
    </xf>
    <xf numFmtId="0" fontId="24" fillId="0" borderId="54" xfId="0" applyFont="1" applyBorder="1" applyAlignment="1">
      <alignment vertical="top" wrapText="1"/>
    </xf>
    <xf numFmtId="0" fontId="24" fillId="0" borderId="54" xfId="2" applyFont="1" applyBorder="1" applyAlignment="1">
      <alignment horizontal="center" vertical="center"/>
    </xf>
    <xf numFmtId="0" fontId="24" fillId="0" borderId="54" xfId="2" applyFont="1" applyBorder="1" applyAlignment="1">
      <alignment vertical="center" wrapText="1"/>
    </xf>
    <xf numFmtId="0" fontId="24" fillId="0" borderId="6" xfId="2" applyFont="1" applyBorder="1" applyAlignment="1">
      <alignment horizontal="center" vertical="center"/>
    </xf>
    <xf numFmtId="0" fontId="24" fillId="0" borderId="6" xfId="2" applyFont="1" applyBorder="1" applyAlignment="1">
      <alignment horizontal="center" vertical="center" wrapText="1"/>
    </xf>
    <xf numFmtId="164" fontId="24" fillId="0" borderId="9" xfId="19" applyFont="1" applyFill="1" applyBorder="1" applyAlignment="1">
      <alignment horizontal="center" vertical="center"/>
    </xf>
    <xf numFmtId="0" fontId="24" fillId="0" borderId="9" xfId="2" applyFont="1" applyBorder="1" applyAlignment="1">
      <alignment horizontal="center" vertical="center"/>
    </xf>
    <xf numFmtId="0" fontId="24" fillId="0" borderId="9" xfId="2" applyFont="1" applyBorder="1" applyAlignment="1">
      <alignment horizontal="left" vertical="center"/>
    </xf>
    <xf numFmtId="164" fontId="24" fillId="0" borderId="54" xfId="19" applyFont="1" applyFill="1" applyBorder="1" applyAlignment="1">
      <alignment horizontal="center" vertical="center"/>
    </xf>
    <xf numFmtId="0" fontId="24" fillId="0" borderId="54" xfId="0" applyFont="1" applyBorder="1"/>
    <xf numFmtId="166" fontId="29" fillId="0" borderId="54" xfId="1" applyNumberFormat="1" applyFont="1" applyBorder="1"/>
    <xf numFmtId="0" fontId="24" fillId="0" borderId="57" xfId="2" applyFont="1" applyBorder="1" applyAlignment="1">
      <alignment vertical="center"/>
    </xf>
    <xf numFmtId="0" fontId="27" fillId="0" borderId="57" xfId="2" applyFont="1" applyBorder="1" applyAlignment="1">
      <alignment vertical="center" wrapText="1"/>
    </xf>
    <xf numFmtId="0" fontId="24" fillId="0" borderId="57" xfId="2" applyFont="1" applyBorder="1" applyAlignment="1">
      <alignment horizontal="center" vertical="center" wrapText="1"/>
    </xf>
    <xf numFmtId="0" fontId="24" fillId="0" borderId="57" xfId="0" applyFont="1" applyBorder="1" applyAlignment="1">
      <alignment horizontal="center" vertical="center" wrapText="1"/>
    </xf>
    <xf numFmtId="0" fontId="24" fillId="0" borderId="57" xfId="2" applyFont="1" applyBorder="1" applyAlignment="1">
      <alignment vertical="center" wrapText="1"/>
    </xf>
    <xf numFmtId="0" fontId="24" fillId="0" borderId="57" xfId="2" applyFont="1" applyBorder="1" applyAlignment="1">
      <alignment horizontal="center" vertical="center"/>
    </xf>
    <xf numFmtId="164" fontId="24" fillId="0" borderId="57" xfId="19" applyFont="1" applyFill="1" applyBorder="1" applyAlignment="1">
      <alignment horizontal="center" vertical="center"/>
    </xf>
    <xf numFmtId="0" fontId="24" fillId="0" borderId="57" xfId="2" applyFont="1" applyBorder="1" applyAlignment="1">
      <alignment horizontal="left" vertical="center"/>
    </xf>
    <xf numFmtId="0" fontId="24" fillId="0" borderId="62" xfId="2" applyFont="1" applyBorder="1" applyAlignment="1">
      <alignment vertical="center"/>
    </xf>
    <xf numFmtId="0" fontId="27" fillId="0" borderId="62" xfId="2" applyFont="1" applyBorder="1" applyAlignment="1">
      <alignment vertical="center" wrapText="1"/>
    </xf>
    <xf numFmtId="0" fontId="24" fillId="0" borderId="51" xfId="0" applyFont="1" applyBorder="1" applyAlignment="1">
      <alignment horizontal="left" vertical="center" wrapText="1"/>
    </xf>
    <xf numFmtId="0" fontId="24" fillId="0" borderId="51" xfId="0" applyFont="1" applyBorder="1" applyAlignment="1">
      <alignment horizontal="center" vertical="center" wrapText="1"/>
    </xf>
    <xf numFmtId="0" fontId="24" fillId="0" borderId="51" xfId="2" applyFont="1" applyBorder="1" applyAlignment="1">
      <alignment vertical="center" wrapText="1"/>
    </xf>
    <xf numFmtId="0" fontId="24" fillId="0" borderId="51" xfId="2" applyFont="1" applyBorder="1" applyAlignment="1">
      <alignment horizontal="center" vertical="center"/>
    </xf>
    <xf numFmtId="0" fontId="24" fillId="0" borderId="51" xfId="0" applyFont="1" applyBorder="1"/>
    <xf numFmtId="166" fontId="29" fillId="0" borderId="51" xfId="1" applyNumberFormat="1" applyFont="1" applyBorder="1"/>
    <xf numFmtId="0" fontId="24" fillId="0" borderId="21" xfId="0" applyFont="1" applyBorder="1" applyAlignment="1">
      <alignment horizontal="left" vertical="center" wrapText="1"/>
    </xf>
    <xf numFmtId="1" fontId="24" fillId="0" borderId="0" xfId="0" applyNumberFormat="1" applyFont="1" applyAlignment="1">
      <alignment horizontal="left" vertical="center"/>
    </xf>
    <xf numFmtId="164" fontId="24" fillId="0" borderId="49" xfId="3" applyFont="1" applyFill="1" applyBorder="1" applyAlignment="1">
      <alignment vertical="center"/>
    </xf>
    <xf numFmtId="0" fontId="24" fillId="0" borderId="30" xfId="2" applyFont="1" applyBorder="1" applyAlignment="1">
      <alignment horizontal="center" vertical="center"/>
    </xf>
    <xf numFmtId="1" fontId="24" fillId="0" borderId="26" xfId="0" applyNumberFormat="1" applyFont="1" applyBorder="1" applyAlignment="1">
      <alignment horizontal="left" vertical="center"/>
    </xf>
    <xf numFmtId="0" fontId="24" fillId="0" borderId="30" xfId="2" applyFont="1" applyBorder="1" applyAlignment="1">
      <alignment horizontal="left" vertical="center"/>
    </xf>
    <xf numFmtId="164" fontId="24" fillId="0" borderId="22" xfId="3" applyFont="1" applyFill="1" applyBorder="1" applyAlignment="1">
      <alignment vertical="center"/>
    </xf>
    <xf numFmtId="1" fontId="24" fillId="0" borderId="48" xfId="0" applyNumberFormat="1" applyFont="1" applyBorder="1" applyAlignment="1">
      <alignment horizontal="left" vertical="center"/>
    </xf>
    <xf numFmtId="0" fontId="24" fillId="0" borderId="58" xfId="2" applyFont="1" applyBorder="1" applyAlignment="1">
      <alignment horizontal="center" vertical="center"/>
    </xf>
    <xf numFmtId="164" fontId="24" fillId="0" borderId="0" xfId="3" applyFont="1" applyFill="1" applyBorder="1" applyAlignment="1">
      <alignment vertical="center"/>
    </xf>
    <xf numFmtId="0" fontId="24" fillId="0" borderId="58" xfId="2" applyFont="1" applyBorder="1" applyAlignment="1">
      <alignment horizontal="left" vertical="center"/>
    </xf>
    <xf numFmtId="164" fontId="24" fillId="0" borderId="0" xfId="19" applyFont="1" applyFill="1" applyBorder="1" applyAlignment="1">
      <alignment horizontal="center" vertical="center"/>
    </xf>
    <xf numFmtId="166" fontId="24" fillId="2" borderId="0" xfId="1" applyNumberFormat="1" applyFont="1" applyFill="1" applyBorder="1"/>
    <xf numFmtId="0" fontId="24" fillId="2" borderId="27" xfId="0" applyFont="1" applyFill="1" applyBorder="1" applyAlignment="1">
      <alignment horizontal="center"/>
    </xf>
    <xf numFmtId="0" fontId="24" fillId="2" borderId="30" xfId="0" applyFont="1" applyFill="1" applyBorder="1" applyAlignment="1">
      <alignment horizontal="left"/>
    </xf>
    <xf numFmtId="166" fontId="24" fillId="2" borderId="26" xfId="1" applyNumberFormat="1" applyFont="1" applyFill="1" applyBorder="1" applyAlignment="1">
      <alignment horizontal="center"/>
    </xf>
    <xf numFmtId="0" fontId="24" fillId="2" borderId="30" xfId="0" applyFont="1" applyFill="1" applyBorder="1" applyAlignment="1">
      <alignment horizontal="center"/>
    </xf>
    <xf numFmtId="166" fontId="24" fillId="2" borderId="21" xfId="1" applyNumberFormat="1" applyFont="1" applyFill="1" applyBorder="1"/>
    <xf numFmtId="0" fontId="24" fillId="0" borderId="64" xfId="2" applyFont="1" applyBorder="1"/>
    <xf numFmtId="164" fontId="24" fillId="0" borderId="64" xfId="19" applyFont="1" applyFill="1" applyBorder="1"/>
    <xf numFmtId="0" fontId="24" fillId="0" borderId="12" xfId="0" applyFont="1" applyBorder="1" applyAlignment="1">
      <alignment horizontal="center" vertical="center" wrapText="1"/>
    </xf>
    <xf numFmtId="0" fontId="24" fillId="0" borderId="12" xfId="2" applyFont="1" applyBorder="1" applyAlignment="1">
      <alignment horizontal="center" vertical="center"/>
    </xf>
    <xf numFmtId="164" fontId="24" fillId="0" borderId="0" xfId="19" applyFont="1" applyFill="1" applyBorder="1"/>
    <xf numFmtId="0" fontId="24" fillId="2" borderId="39" xfId="0" applyFont="1" applyFill="1" applyBorder="1" applyAlignment="1">
      <alignment horizontal="center"/>
    </xf>
    <xf numFmtId="164" fontId="24" fillId="0" borderId="12" xfId="19" applyFont="1" applyFill="1" applyBorder="1" applyAlignment="1">
      <alignment horizontal="center" vertical="center"/>
    </xf>
    <xf numFmtId="0" fontId="24" fillId="0" borderId="12" xfId="0" applyFont="1" applyBorder="1"/>
    <xf numFmtId="164" fontId="24" fillId="0" borderId="12" xfId="19" applyFont="1" applyBorder="1"/>
    <xf numFmtId="0" fontId="24" fillId="0" borderId="16" xfId="2" applyFont="1" applyBorder="1" applyAlignment="1">
      <alignment vertical="center"/>
    </xf>
    <xf numFmtId="0" fontId="24" fillId="0" borderId="45" xfId="2" applyFont="1" applyBorder="1" applyAlignment="1">
      <alignment vertical="center"/>
    </xf>
    <xf numFmtId="164" fontId="27" fillId="0" borderId="13" xfId="3" applyFont="1" applyFill="1" applyBorder="1" applyAlignment="1">
      <alignment vertical="center"/>
    </xf>
    <xf numFmtId="0" fontId="24" fillId="0" borderId="16" xfId="2" applyFont="1" applyBorder="1" applyAlignment="1">
      <alignment horizontal="center" vertical="center"/>
    </xf>
    <xf numFmtId="0" fontId="24" fillId="0" borderId="45" xfId="2" applyFont="1" applyBorder="1" applyAlignment="1">
      <alignment horizontal="left" vertical="center"/>
    </xf>
    <xf numFmtId="164" fontId="24" fillId="0" borderId="45" xfId="3" applyFont="1" applyFill="1" applyBorder="1" applyAlignment="1">
      <alignment vertical="center"/>
    </xf>
    <xf numFmtId="0" fontId="24" fillId="0" borderId="45" xfId="0" applyFont="1" applyBorder="1"/>
    <xf numFmtId="166" fontId="29" fillId="0" borderId="69" xfId="1" applyNumberFormat="1" applyFont="1" applyBorder="1"/>
    <xf numFmtId="0" fontId="24" fillId="0" borderId="51" xfId="0" applyFont="1" applyBorder="1" applyAlignment="1">
      <alignment vertical="center" wrapText="1"/>
    </xf>
    <xf numFmtId="0" fontId="24" fillId="0" borderId="51" xfId="0" applyFont="1" applyBorder="1" applyAlignment="1">
      <alignment horizontal="left" vertical="top"/>
    </xf>
    <xf numFmtId="0" fontId="24" fillId="0" borderId="51" xfId="2" applyFont="1" applyBorder="1" applyAlignment="1">
      <alignment horizontal="left" vertical="center"/>
    </xf>
    <xf numFmtId="0" fontId="24" fillId="0" borderId="51" xfId="0" applyFont="1" applyBorder="1" applyAlignment="1">
      <alignment horizontal="center"/>
    </xf>
    <xf numFmtId="166" fontId="24" fillId="0" borderId="51" xfId="1" applyNumberFormat="1" applyFont="1" applyBorder="1"/>
    <xf numFmtId="0" fontId="24" fillId="0" borderId="26" xfId="0" applyFont="1" applyBorder="1" applyAlignment="1">
      <alignment horizontal="center" vertical="justify" wrapText="1"/>
    </xf>
    <xf numFmtId="0" fontId="24" fillId="0" borderId="26" xfId="0" applyFont="1" applyBorder="1" applyAlignment="1">
      <alignment horizontal="left" vertical="top"/>
    </xf>
    <xf numFmtId="0" fontId="24" fillId="0" borderId="26" xfId="2" applyFont="1" applyBorder="1" applyAlignment="1">
      <alignment horizontal="center"/>
    </xf>
    <xf numFmtId="0" fontId="24" fillId="0" borderId="12" xfId="2" applyFont="1" applyBorder="1" applyAlignment="1">
      <alignment vertical="center" wrapText="1"/>
    </xf>
    <xf numFmtId="0" fontId="24" fillId="0" borderId="48" xfId="2" applyFont="1" applyBorder="1" applyAlignment="1">
      <alignment vertical="center"/>
    </xf>
    <xf numFmtId="0" fontId="24" fillId="0" borderId="48" xfId="0" applyFont="1" applyBorder="1" applyAlignment="1">
      <alignment horizontal="left" vertical="top" wrapText="1"/>
    </xf>
    <xf numFmtId="0" fontId="24" fillId="0" borderId="48" xfId="0" applyFont="1" applyBorder="1" applyAlignment="1">
      <alignment horizontal="center" vertical="justify" wrapText="1"/>
    </xf>
    <xf numFmtId="0" fontId="24" fillId="0" borderId="48" xfId="0" applyFont="1" applyBorder="1" applyAlignment="1">
      <alignment horizontal="left" vertical="top"/>
    </xf>
    <xf numFmtId="0" fontId="24" fillId="0" borderId="48" xfId="2" applyFont="1" applyBorder="1" applyAlignment="1">
      <alignment horizontal="center" vertical="center"/>
    </xf>
    <xf numFmtId="0" fontId="24" fillId="0" borderId="48" xfId="2" applyFont="1" applyBorder="1" applyAlignment="1">
      <alignment horizontal="left" vertical="center"/>
    </xf>
    <xf numFmtId="0" fontId="24" fillId="0" borderId="48" xfId="2" applyFont="1" applyBorder="1" applyAlignment="1">
      <alignment horizontal="center"/>
    </xf>
    <xf numFmtId="0" fontId="24" fillId="0" borderId="13" xfId="2" applyFont="1" applyBorder="1" applyAlignment="1">
      <alignment vertical="center"/>
    </xf>
    <xf numFmtId="164" fontId="27" fillId="0" borderId="13" xfId="2" applyNumberFormat="1" applyFont="1" applyBorder="1" applyAlignment="1">
      <alignment vertical="center"/>
    </xf>
    <xf numFmtId="0" fontId="24" fillId="0" borderId="13" xfId="2" applyFont="1" applyBorder="1" applyAlignment="1">
      <alignment horizontal="center" vertical="center"/>
    </xf>
    <xf numFmtId="0" fontId="24" fillId="0" borderId="13" xfId="2" applyFont="1" applyBorder="1" applyAlignment="1">
      <alignment horizontal="left" vertical="center"/>
    </xf>
    <xf numFmtId="164" fontId="25" fillId="0" borderId="13" xfId="2" applyNumberFormat="1" applyFont="1" applyBorder="1"/>
    <xf numFmtId="0" fontId="24" fillId="0" borderId="13" xfId="2" applyFont="1" applyBorder="1" applyAlignment="1">
      <alignment horizontal="center"/>
    </xf>
    <xf numFmtId="0" fontId="24" fillId="0" borderId="21" xfId="2" applyFont="1" applyBorder="1" applyAlignment="1">
      <alignment horizontal="center"/>
    </xf>
    <xf numFmtId="0" fontId="24" fillId="0" borderId="26" xfId="0" applyFont="1" applyBorder="1" applyAlignment="1">
      <alignment horizontal="justify"/>
    </xf>
    <xf numFmtId="1" fontId="24" fillId="0" borderId="26" xfId="0" applyNumberFormat="1" applyFont="1" applyBorder="1" applyAlignment="1">
      <alignment vertical="center"/>
    </xf>
    <xf numFmtId="0" fontId="24" fillId="0" borderId="26" xfId="2" applyFont="1" applyBorder="1"/>
    <xf numFmtId="0" fontId="24" fillId="0" borderId="48" xfId="2" applyFont="1" applyBorder="1" applyAlignment="1">
      <alignment vertical="center" wrapText="1"/>
    </xf>
    <xf numFmtId="0" fontId="24" fillId="0" borderId="39" xfId="2" applyFont="1" applyBorder="1" applyAlignment="1">
      <alignment horizontal="left" vertical="center"/>
    </xf>
    <xf numFmtId="0" fontId="24" fillId="0" borderId="0" xfId="2" applyFont="1" applyAlignment="1">
      <alignment horizontal="center" vertical="center" wrapText="1"/>
    </xf>
    <xf numFmtId="0" fontId="24" fillId="0" borderId="0" xfId="2" applyFont="1" applyAlignment="1">
      <alignment vertical="center" wrapText="1"/>
    </xf>
    <xf numFmtId="0" fontId="24" fillId="0" borderId="0" xfId="2" applyFont="1" applyAlignment="1">
      <alignment horizontal="center" vertical="center"/>
    </xf>
    <xf numFmtId="0" fontId="24" fillId="0" borderId="12" xfId="2" applyFont="1" applyBorder="1" applyAlignment="1">
      <alignment horizontal="center"/>
    </xf>
    <xf numFmtId="164" fontId="27" fillId="0" borderId="16" xfId="2" applyNumberFormat="1" applyFont="1" applyBorder="1"/>
    <xf numFmtId="0" fontId="24" fillId="0" borderId="16" xfId="2" applyFont="1" applyBorder="1" applyAlignment="1">
      <alignment horizontal="left" vertical="center"/>
    </xf>
    <xf numFmtId="0" fontId="24" fillId="0" borderId="60" xfId="2" applyFont="1" applyBorder="1" applyAlignment="1">
      <alignment vertical="center"/>
    </xf>
    <xf numFmtId="0" fontId="24" fillId="0" borderId="62" xfId="2" applyFont="1" applyBorder="1" applyAlignment="1">
      <alignment horizontal="center" vertical="center"/>
    </xf>
    <xf numFmtId="0" fontId="24" fillId="0" borderId="0" xfId="2" applyFont="1" applyAlignment="1">
      <alignment vertical="center"/>
    </xf>
    <xf numFmtId="164" fontId="27" fillId="0" borderId="39" xfId="2" applyNumberFormat="1" applyFont="1" applyBorder="1"/>
    <xf numFmtId="164" fontId="25" fillId="0" borderId="12" xfId="2" applyNumberFormat="1" applyFont="1" applyBorder="1"/>
    <xf numFmtId="0" fontId="24" fillId="0" borderId="21" xfId="0" applyFont="1" applyBorder="1" applyAlignment="1">
      <alignment horizontal="center" vertical="top" wrapText="1"/>
    </xf>
    <xf numFmtId="0" fontId="24" fillId="0" borderId="21" xfId="2" applyFont="1" applyBorder="1" applyAlignment="1">
      <alignment horizontal="left" vertical="top"/>
    </xf>
    <xf numFmtId="0" fontId="24" fillId="0" borderId="26" xfId="0" applyFont="1" applyBorder="1" applyAlignment="1">
      <alignment horizontal="center" vertical="top" wrapText="1"/>
    </xf>
    <xf numFmtId="0" fontId="24" fillId="0" borderId="26" xfId="2" applyFont="1" applyBorder="1" applyAlignment="1">
      <alignment horizontal="left" vertical="top"/>
    </xf>
    <xf numFmtId="0" fontId="24" fillId="0" borderId="26" xfId="2" applyFont="1" applyBorder="1" applyAlignment="1">
      <alignment horizontal="center" vertical="top" wrapText="1"/>
    </xf>
    <xf numFmtId="0" fontId="19" fillId="0" borderId="26" xfId="2" applyFont="1" applyBorder="1" applyAlignment="1">
      <alignment horizontal="left" vertical="top"/>
    </xf>
    <xf numFmtId="0" fontId="24" fillId="0" borderId="48" xfId="0" applyFont="1" applyBorder="1" applyAlignment="1">
      <alignment vertical="top" wrapText="1"/>
    </xf>
    <xf numFmtId="0" fontId="24" fillId="0" borderId="48" xfId="0" applyFont="1" applyBorder="1" applyAlignment="1">
      <alignment horizontal="center" vertical="top" wrapText="1"/>
    </xf>
    <xf numFmtId="0" fontId="24" fillId="0" borderId="48" xfId="2" applyFont="1" applyBorder="1" applyAlignment="1">
      <alignment horizontal="left" vertical="top"/>
    </xf>
    <xf numFmtId="164" fontId="24" fillId="0" borderId="13" xfId="2" applyNumberFormat="1" applyFont="1" applyBorder="1"/>
    <xf numFmtId="164" fontId="24" fillId="0" borderId="27" xfId="19" applyFont="1" applyFill="1" applyBorder="1" applyAlignment="1">
      <alignment horizontal="center"/>
    </xf>
    <xf numFmtId="0" fontId="27" fillId="0" borderId="16" xfId="2" applyFont="1" applyBorder="1" applyAlignment="1">
      <alignment vertical="center"/>
    </xf>
    <xf numFmtId="164" fontId="24" fillId="0" borderId="13" xfId="2" applyNumberFormat="1" applyFont="1" applyBorder="1" applyAlignment="1">
      <alignment horizontal="center"/>
    </xf>
    <xf numFmtId="164" fontId="24" fillId="0" borderId="13" xfId="19" applyFont="1" applyFill="1" applyBorder="1" applyAlignment="1">
      <alignment horizontal="center"/>
    </xf>
    <xf numFmtId="0" fontId="24" fillId="0" borderId="0" xfId="2" applyFont="1"/>
    <xf numFmtId="164" fontId="24" fillId="0" borderId="0" xfId="19" applyFont="1" applyFill="1"/>
    <xf numFmtId="0" fontId="24" fillId="0" borderId="0" xfId="2" applyFont="1" applyAlignment="1">
      <alignment horizontal="center"/>
    </xf>
    <xf numFmtId="164" fontId="24" fillId="0" borderId="0" xfId="2" applyNumberFormat="1" applyFont="1" applyAlignment="1">
      <alignment horizontal="center"/>
    </xf>
    <xf numFmtId="166" fontId="24" fillId="0" borderId="0" xfId="1" applyNumberFormat="1" applyFont="1" applyFill="1"/>
    <xf numFmtId="164" fontId="25" fillId="0" borderId="0" xfId="2" applyNumberFormat="1" applyFont="1" applyAlignment="1">
      <alignment horizontal="center" vertical="center"/>
    </xf>
    <xf numFmtId="164" fontId="24" fillId="0" borderId="0" xfId="2" applyNumberFormat="1" applyFont="1"/>
    <xf numFmtId="166" fontId="24" fillId="0" borderId="0" xfId="2" applyNumberFormat="1" applyFont="1"/>
    <xf numFmtId="0" fontId="30" fillId="0" borderId="0" xfId="2" applyFont="1" applyAlignment="1">
      <alignment horizontal="center"/>
    </xf>
    <xf numFmtId="0" fontId="24" fillId="3" borderId="13" xfId="2" applyFont="1" applyFill="1" applyBorder="1" applyAlignment="1">
      <alignment horizontal="center" vertical="center" wrapText="1"/>
    </xf>
    <xf numFmtId="0" fontId="24" fillId="3" borderId="16" xfId="2" applyFont="1" applyFill="1" applyBorder="1" applyAlignment="1">
      <alignment horizontal="center" vertical="center" wrapText="1"/>
    </xf>
    <xf numFmtId="0" fontId="24" fillId="3" borderId="69" xfId="2" applyFont="1" applyFill="1" applyBorder="1" applyAlignment="1">
      <alignment horizontal="center" vertical="center" wrapText="1"/>
    </xf>
    <xf numFmtId="0" fontId="24" fillId="0" borderId="62" xfId="2" applyFont="1" applyBorder="1" applyAlignment="1">
      <alignment horizontal="center" vertical="center" wrapText="1"/>
    </xf>
    <xf numFmtId="0" fontId="19" fillId="0" borderId="62" xfId="0" applyFont="1" applyBorder="1" applyAlignment="1">
      <alignment vertical="top" wrapText="1"/>
    </xf>
    <xf numFmtId="0" fontId="24" fillId="0" borderId="66" xfId="2" applyFont="1" applyBorder="1" applyAlignment="1">
      <alignment horizontal="center"/>
    </xf>
    <xf numFmtId="0" fontId="24" fillId="0" borderId="51" xfId="2" applyFont="1" applyBorder="1" applyAlignment="1">
      <alignment horizontal="center"/>
    </xf>
    <xf numFmtId="0" fontId="24" fillId="0" borderId="27" xfId="2" applyFont="1" applyBorder="1" applyAlignment="1">
      <alignment horizontal="center"/>
    </xf>
    <xf numFmtId="0" fontId="19" fillId="0" borderId="26" xfId="0" applyFont="1" applyBorder="1" applyAlignment="1">
      <alignment horizontal="left" vertical="top" wrapText="1"/>
    </xf>
    <xf numFmtId="0" fontId="19" fillId="0" borderId="22" xfId="2" applyFont="1" applyBorder="1" applyAlignment="1">
      <alignment horizontal="center" vertical="center"/>
    </xf>
    <xf numFmtId="0" fontId="19" fillId="0" borderId="21" xfId="2" applyFont="1" applyBorder="1" applyAlignment="1">
      <alignment horizontal="center" vertical="center" wrapText="1"/>
    </xf>
    <xf numFmtId="164" fontId="19" fillId="0" borderId="30" xfId="19" applyFont="1" applyFill="1" applyBorder="1" applyAlignment="1">
      <alignment horizontal="center" vertical="center"/>
    </xf>
    <xf numFmtId="164" fontId="25" fillId="0" borderId="30" xfId="19" applyFont="1" applyFill="1" applyBorder="1" applyAlignment="1">
      <alignment horizontal="center" vertical="center"/>
    </xf>
    <xf numFmtId="0" fontId="19" fillId="0" borderId="26" xfId="0" applyFont="1" applyBorder="1" applyAlignment="1">
      <alignment vertical="top" wrapText="1"/>
    </xf>
    <xf numFmtId="0" fontId="19" fillId="0" borderId="54" xfId="0" applyFont="1" applyBorder="1" applyAlignment="1">
      <alignment vertical="top" wrapText="1"/>
    </xf>
    <xf numFmtId="0" fontId="24" fillId="0" borderId="54" xfId="0" applyFont="1" applyBorder="1" applyAlignment="1">
      <alignment horizontal="center" vertical="center" wrapText="1"/>
    </xf>
    <xf numFmtId="164" fontId="24" fillId="0" borderId="55" xfId="19" applyFont="1" applyFill="1" applyBorder="1" applyAlignment="1">
      <alignment horizontal="center" vertical="center"/>
    </xf>
    <xf numFmtId="0" fontId="24" fillId="0" borderId="55" xfId="2" applyFont="1" applyBorder="1" applyAlignment="1">
      <alignment horizontal="center" vertical="center"/>
    </xf>
    <xf numFmtId="0" fontId="24" fillId="0" borderId="55" xfId="2" applyFont="1" applyBorder="1" applyAlignment="1">
      <alignment horizontal="left" vertical="center"/>
    </xf>
    <xf numFmtId="0" fontId="24" fillId="0" borderId="55" xfId="2" applyFont="1" applyBorder="1" applyAlignment="1">
      <alignment horizontal="center"/>
    </xf>
    <xf numFmtId="0" fontId="24" fillId="0" borderId="54" xfId="2" applyFont="1" applyBorder="1" applyAlignment="1">
      <alignment horizontal="center"/>
    </xf>
    <xf numFmtId="0" fontId="24" fillId="0" borderId="57" xfId="2" applyFont="1" applyBorder="1" applyAlignment="1">
      <alignment horizontal="center"/>
    </xf>
    <xf numFmtId="0" fontId="27" fillId="0" borderId="0" xfId="2" applyFont="1" applyAlignment="1">
      <alignment vertical="center" wrapText="1"/>
    </xf>
    <xf numFmtId="0" fontId="24" fillId="0" borderId="0" xfId="0" applyFont="1" applyAlignment="1">
      <alignment horizontal="center" vertical="center" wrapText="1"/>
    </xf>
    <xf numFmtId="0" fontId="24" fillId="0" borderId="0" xfId="2" applyFont="1" applyAlignment="1">
      <alignment horizontal="left" vertical="center"/>
    </xf>
    <xf numFmtId="0" fontId="24" fillId="0" borderId="45" xfId="2" applyFont="1" applyBorder="1" applyAlignment="1">
      <alignment horizontal="center" vertical="center"/>
    </xf>
    <xf numFmtId="0" fontId="24" fillId="0" borderId="45" xfId="2" applyFont="1" applyBorder="1" applyAlignment="1">
      <alignment horizontal="center"/>
    </xf>
    <xf numFmtId="0" fontId="24" fillId="0" borderId="69" xfId="2" applyFont="1" applyBorder="1" applyAlignment="1">
      <alignment horizontal="center"/>
    </xf>
    <xf numFmtId="0" fontId="24" fillId="0" borderId="62" xfId="0" applyFont="1" applyBorder="1" applyAlignment="1">
      <alignment horizontal="center" vertical="center" wrapText="1"/>
    </xf>
    <xf numFmtId="0" fontId="24" fillId="0" borderId="60" xfId="2" applyFont="1" applyBorder="1" applyAlignment="1">
      <alignment horizontal="center" vertical="center"/>
    </xf>
    <xf numFmtId="0" fontId="24" fillId="0" borderId="60" xfId="2" applyFont="1" applyBorder="1" applyAlignment="1">
      <alignment horizontal="center"/>
    </xf>
    <xf numFmtId="0" fontId="24" fillId="0" borderId="62" xfId="2" applyFont="1" applyBorder="1" applyAlignment="1">
      <alignment horizontal="center"/>
    </xf>
    <xf numFmtId="0" fontId="24" fillId="0" borderId="30" xfId="2" applyFont="1" applyBorder="1" applyAlignment="1">
      <alignment horizontal="center"/>
    </xf>
    <xf numFmtId="0" fontId="19" fillId="0" borderId="21" xfId="0" applyFont="1" applyBorder="1" applyAlignment="1">
      <alignment horizontal="left" vertical="center" wrapText="1"/>
    </xf>
    <xf numFmtId="1" fontId="24" fillId="0" borderId="26" xfId="0" quotePrefix="1" applyNumberFormat="1" applyFont="1" applyBorder="1" applyAlignment="1">
      <alignment horizontal="left" vertical="center"/>
    </xf>
    <xf numFmtId="1" fontId="24" fillId="0" borderId="48" xfId="0" quotePrefix="1" applyNumberFormat="1" applyFont="1" applyBorder="1" applyAlignment="1">
      <alignment horizontal="left" vertical="center"/>
    </xf>
    <xf numFmtId="0" fontId="24" fillId="0" borderId="26" xfId="2" quotePrefix="1" applyFont="1" applyBorder="1" applyAlignment="1">
      <alignment vertical="center" wrapText="1"/>
    </xf>
    <xf numFmtId="0" fontId="19" fillId="0" borderId="48" xfId="0" applyFont="1" applyBorder="1" applyAlignment="1">
      <alignment horizontal="left" vertical="center" wrapText="1"/>
    </xf>
    <xf numFmtId="0" fontId="24" fillId="0" borderId="21" xfId="2" quotePrefix="1" applyFont="1" applyBorder="1" applyAlignment="1">
      <alignment vertical="center" wrapText="1"/>
    </xf>
    <xf numFmtId="0" fontId="24" fillId="0" borderId="58" xfId="2" applyFont="1" applyBorder="1" applyAlignment="1">
      <alignment horizontal="center"/>
    </xf>
    <xf numFmtId="0" fontId="24" fillId="0" borderId="16" xfId="2" applyFont="1" applyBorder="1" applyAlignment="1">
      <alignment horizontal="center"/>
    </xf>
    <xf numFmtId="0" fontId="19" fillId="0" borderId="21" xfId="0" applyFont="1" applyBorder="1" applyAlignment="1">
      <alignment vertical="center" wrapText="1"/>
    </xf>
    <xf numFmtId="0" fontId="19" fillId="0" borderId="26" xfId="0" applyFont="1" applyBorder="1" applyAlignment="1">
      <alignment vertical="center" wrapText="1"/>
    </xf>
    <xf numFmtId="0" fontId="24" fillId="0" borderId="29" xfId="0" applyFont="1" applyBorder="1" applyAlignment="1">
      <alignment horizontal="left" vertical="top"/>
    </xf>
    <xf numFmtId="0" fontId="24" fillId="0" borderId="29" xfId="0" applyFont="1" applyBorder="1" applyAlignment="1">
      <alignment horizontal="justify" vertical="top"/>
    </xf>
    <xf numFmtId="0" fontId="25" fillId="0" borderId="30" xfId="2" applyFont="1" applyBorder="1" applyAlignment="1">
      <alignment horizontal="center" vertical="center"/>
    </xf>
    <xf numFmtId="0" fontId="24" fillId="0" borderId="6" xfId="2" applyFont="1" applyBorder="1" applyAlignment="1">
      <alignment horizontal="left" vertical="center"/>
    </xf>
    <xf numFmtId="0" fontId="24" fillId="0" borderId="13" xfId="2" applyFont="1" applyBorder="1" applyAlignment="1">
      <alignment horizontal="center" vertical="center" wrapText="1"/>
    </xf>
    <xf numFmtId="0" fontId="19" fillId="0" borderId="13" xfId="0" applyFont="1" applyBorder="1" applyAlignment="1">
      <alignment horizontal="left" vertical="top" wrapText="1"/>
    </xf>
    <xf numFmtId="0" fontId="24" fillId="0" borderId="13" xfId="0" applyFont="1" applyBorder="1" applyAlignment="1">
      <alignment horizontal="center" vertical="justify" wrapText="1"/>
    </xf>
    <xf numFmtId="0" fontId="24" fillId="0" borderId="13" xfId="0" applyFont="1" applyBorder="1" applyAlignment="1">
      <alignment horizontal="left" vertical="top"/>
    </xf>
    <xf numFmtId="164" fontId="24" fillId="0" borderId="13" xfId="19" applyFont="1" applyFill="1" applyBorder="1" applyAlignment="1">
      <alignment horizontal="center" vertical="center"/>
    </xf>
    <xf numFmtId="1" fontId="31" fillId="0" borderId="51" xfId="0" applyNumberFormat="1" applyFont="1" applyBorder="1" applyAlignment="1">
      <alignment vertical="center"/>
    </xf>
    <xf numFmtId="1" fontId="31" fillId="0" borderId="26" xfId="0" applyNumberFormat="1" applyFont="1" applyBorder="1" applyAlignment="1">
      <alignment vertical="center"/>
    </xf>
    <xf numFmtId="1" fontId="31" fillId="0" borderId="54" xfId="0" applyNumberFormat="1" applyFont="1" applyBorder="1" applyAlignment="1">
      <alignment vertical="center"/>
    </xf>
    <xf numFmtId="0" fontId="24" fillId="0" borderId="54" xfId="2" applyFont="1" applyBorder="1" applyAlignment="1">
      <alignment horizontal="left" vertical="center"/>
    </xf>
    <xf numFmtId="164" fontId="27" fillId="0" borderId="57" xfId="2" applyNumberFormat="1" applyFont="1" applyBorder="1"/>
    <xf numFmtId="164" fontId="27" fillId="0" borderId="0" xfId="2" applyNumberFormat="1" applyFont="1"/>
    <xf numFmtId="0" fontId="24" fillId="0" borderId="10" xfId="2" applyFont="1" applyBorder="1" applyAlignment="1">
      <alignment vertical="center"/>
    </xf>
    <xf numFmtId="164" fontId="27" fillId="0" borderId="10" xfId="2" applyNumberFormat="1" applyFont="1" applyBorder="1"/>
    <xf numFmtId="0" fontId="24" fillId="0" borderId="10" xfId="2" applyFont="1" applyBorder="1" applyAlignment="1">
      <alignment horizontal="center" vertical="center"/>
    </xf>
    <xf numFmtId="0" fontId="24" fillId="0" borderId="10" xfId="2" applyFont="1" applyBorder="1" applyAlignment="1">
      <alignment horizontal="center"/>
    </xf>
    <xf numFmtId="0" fontId="19" fillId="0" borderId="51" xfId="0" applyFont="1" applyBorder="1" applyAlignment="1">
      <alignment vertical="center" wrapText="1"/>
    </xf>
    <xf numFmtId="0" fontId="24" fillId="0" borderId="51" xfId="0" applyFont="1" applyBorder="1" applyAlignment="1">
      <alignment horizontal="center" vertical="top" wrapText="1"/>
    </xf>
    <xf numFmtId="0" fontId="24" fillId="0" borderId="51" xfId="2" applyFont="1" applyBorder="1" applyAlignment="1">
      <alignment horizontal="left" vertical="top"/>
    </xf>
    <xf numFmtId="0" fontId="19" fillId="0" borderId="26" xfId="0" applyFont="1" applyBorder="1" applyAlignment="1">
      <alignment horizontal="center" vertical="center" wrapText="1"/>
    </xf>
    <xf numFmtId="0" fontId="24" fillId="0" borderId="26" xfId="2" quotePrefix="1" applyFont="1" applyBorder="1" applyAlignment="1">
      <alignment horizontal="left" vertical="top"/>
    </xf>
    <xf numFmtId="0" fontId="24" fillId="0" borderId="26" xfId="2" applyFont="1" applyBorder="1" applyAlignment="1">
      <alignment horizontal="left" vertical="top" wrapText="1"/>
    </xf>
    <xf numFmtId="0" fontId="24" fillId="0" borderId="54" xfId="0" applyFont="1" applyBorder="1" applyAlignment="1">
      <alignment horizontal="center" vertical="top" wrapText="1"/>
    </xf>
    <xf numFmtId="0" fontId="24" fillId="0" borderId="54" xfId="2" applyFont="1" applyBorder="1" applyAlignment="1">
      <alignment horizontal="left" vertical="top"/>
    </xf>
    <xf numFmtId="0" fontId="24" fillId="0" borderId="9" xfId="2" applyFont="1" applyBorder="1" applyAlignment="1">
      <alignment horizontal="center"/>
    </xf>
    <xf numFmtId="0" fontId="24" fillId="0" borderId="6" xfId="2" applyFont="1" applyBorder="1" applyAlignment="1">
      <alignment horizontal="center"/>
    </xf>
    <xf numFmtId="0" fontId="24" fillId="0" borderId="39" xfId="2" applyFont="1" applyBorder="1" applyAlignment="1">
      <alignment horizontal="center"/>
    </xf>
    <xf numFmtId="0" fontId="3" fillId="0" borderId="49" xfId="2" applyFont="1" applyBorder="1"/>
    <xf numFmtId="0" fontId="19" fillId="0" borderId="48" xfId="0" applyFont="1" applyBorder="1" applyAlignment="1">
      <alignment vertical="top" wrapText="1"/>
    </xf>
    <xf numFmtId="0" fontId="19" fillId="0" borderId="57" xfId="0" applyFont="1" applyBorder="1" applyAlignment="1">
      <alignment horizontal="left" vertical="center" wrapText="1"/>
    </xf>
    <xf numFmtId="1" fontId="24" fillId="0" borderId="57" xfId="0" applyNumberFormat="1" applyFont="1" applyBorder="1" applyAlignment="1">
      <alignment horizontal="left" vertical="center"/>
    </xf>
    <xf numFmtId="164" fontId="24" fillId="0" borderId="57" xfId="3" applyFont="1" applyFill="1" applyBorder="1" applyAlignment="1">
      <alignment vertical="center"/>
    </xf>
    <xf numFmtId="0" fontId="24" fillId="0" borderId="10" xfId="2" applyFont="1" applyBorder="1" applyAlignment="1">
      <alignment horizontal="center" vertical="center" wrapText="1"/>
    </xf>
    <xf numFmtId="0" fontId="24" fillId="0" borderId="10" xfId="0" applyFont="1" applyBorder="1" applyAlignment="1">
      <alignment horizontal="center" vertical="center" wrapText="1"/>
    </xf>
    <xf numFmtId="1" fontId="24" fillId="0" borderId="10" xfId="0" applyNumberFormat="1" applyFont="1" applyBorder="1" applyAlignment="1">
      <alignment horizontal="left" vertical="center"/>
    </xf>
    <xf numFmtId="164" fontId="24" fillId="0" borderId="10" xfId="3" applyFont="1" applyFill="1" applyBorder="1" applyAlignment="1">
      <alignment vertical="center"/>
    </xf>
    <xf numFmtId="0" fontId="27" fillId="0" borderId="39" xfId="2" applyFont="1" applyBorder="1" applyAlignment="1">
      <alignment vertical="center" wrapText="1"/>
    </xf>
    <xf numFmtId="164" fontId="24" fillId="0" borderId="29" xfId="3" applyFont="1" applyFill="1" applyBorder="1" applyAlignment="1">
      <alignment vertical="center"/>
    </xf>
    <xf numFmtId="0" fontId="25" fillId="0" borderId="30" xfId="2" applyFont="1" applyBorder="1" applyAlignment="1">
      <alignment horizontal="center"/>
    </xf>
    <xf numFmtId="164" fontId="24" fillId="0" borderId="64" xfId="19" applyFont="1" applyFill="1" applyBorder="1" applyAlignment="1">
      <alignment horizontal="center" vertical="center"/>
    </xf>
    <xf numFmtId="0" fontId="24" fillId="0" borderId="54" xfId="2" applyFont="1" applyBorder="1"/>
    <xf numFmtId="164" fontId="24" fillId="0" borderId="54" xfId="19" applyFont="1" applyFill="1" applyBorder="1"/>
    <xf numFmtId="0" fontId="24" fillId="2" borderId="54" xfId="0" applyFont="1" applyFill="1" applyBorder="1" applyAlignment="1">
      <alignment horizontal="center"/>
    </xf>
    <xf numFmtId="0" fontId="24" fillId="2" borderId="54" xfId="0" applyFont="1" applyFill="1" applyBorder="1" applyAlignment="1">
      <alignment horizontal="left"/>
    </xf>
    <xf numFmtId="164" fontId="27" fillId="0" borderId="45" xfId="3" applyFont="1" applyFill="1" applyBorder="1" applyAlignment="1">
      <alignment vertical="center"/>
    </xf>
    <xf numFmtId="0" fontId="19" fillId="0" borderId="30" xfId="0" applyFont="1" applyBorder="1" applyAlignment="1">
      <alignment vertical="top" wrapText="1"/>
    </xf>
    <xf numFmtId="0" fontId="19" fillId="0" borderId="30" xfId="0" applyFont="1" applyBorder="1" applyAlignment="1">
      <alignment horizontal="left" vertical="top" wrapText="1"/>
    </xf>
    <xf numFmtId="164" fontId="27" fillId="0" borderId="13" xfId="2" applyNumberFormat="1" applyFont="1" applyBorder="1"/>
    <xf numFmtId="164" fontId="27" fillId="0" borderId="45" xfId="2" applyNumberFormat="1" applyFont="1" applyBorder="1"/>
    <xf numFmtId="0" fontId="24" fillId="0" borderId="6" xfId="2" applyFont="1" applyBorder="1" applyAlignment="1">
      <alignment vertical="center" wrapText="1"/>
    </xf>
    <xf numFmtId="0" fontId="24" fillId="0" borderId="9" xfId="2" applyFont="1" applyBorder="1" applyAlignment="1">
      <alignment vertical="center"/>
    </xf>
    <xf numFmtId="164" fontId="27" fillId="0" borderId="9" xfId="2" applyNumberFormat="1" applyFont="1" applyBorder="1"/>
    <xf numFmtId="0" fontId="24" fillId="0" borderId="51" xfId="0" applyFont="1" applyBorder="1" applyAlignment="1">
      <alignment vertical="top" wrapText="1"/>
    </xf>
    <xf numFmtId="0" fontId="24" fillId="0" borderId="0" xfId="0" applyFont="1" applyAlignment="1">
      <alignment vertical="top" wrapText="1"/>
    </xf>
    <xf numFmtId="0" fontId="27" fillId="0" borderId="10" xfId="2" applyFont="1" applyBorder="1" applyAlignment="1">
      <alignment vertical="center" wrapText="1"/>
    </xf>
    <xf numFmtId="0" fontId="24" fillId="0" borderId="10" xfId="0" applyFont="1" applyBorder="1" applyAlignment="1">
      <alignment vertical="top" wrapText="1"/>
    </xf>
    <xf numFmtId="0" fontId="24" fillId="0" borderId="10" xfId="2" applyFont="1" applyBorder="1" applyAlignment="1">
      <alignment vertical="center" wrapText="1"/>
    </xf>
    <xf numFmtId="164" fontId="24" fillId="0" borderId="10" xfId="19" applyFont="1" applyFill="1" applyBorder="1" applyAlignment="1">
      <alignment horizontal="center" vertical="center"/>
    </xf>
    <xf numFmtId="164" fontId="24" fillId="0" borderId="26" xfId="3" applyFont="1" applyFill="1" applyBorder="1" applyAlignment="1">
      <alignment vertical="center"/>
    </xf>
    <xf numFmtId="0" fontId="24" fillId="0" borderId="54" xfId="0" applyFont="1" applyBorder="1" applyAlignment="1">
      <alignment horizontal="center" vertical="justify" wrapText="1"/>
    </xf>
    <xf numFmtId="0" fontId="24" fillId="0" borderId="71" xfId="0" applyFont="1" applyBorder="1" applyAlignment="1">
      <alignment horizontal="left" vertical="top"/>
    </xf>
    <xf numFmtId="1" fontId="24" fillId="0" borderId="51" xfId="0" applyNumberFormat="1" applyFont="1" applyBorder="1" applyAlignment="1">
      <alignment vertical="center"/>
    </xf>
    <xf numFmtId="1" fontId="24" fillId="0" borderId="54" xfId="0" applyNumberFormat="1" applyFont="1" applyBorder="1" applyAlignment="1">
      <alignment vertical="center"/>
    </xf>
    <xf numFmtId="0" fontId="24" fillId="0" borderId="66" xfId="0" applyFont="1" applyBorder="1" applyAlignment="1">
      <alignment horizontal="center" vertical="center" wrapText="1"/>
    </xf>
    <xf numFmtId="0" fontId="24" fillId="0" borderId="29" xfId="2" applyFont="1" applyBorder="1" applyAlignment="1">
      <alignment horizontal="center" vertical="center"/>
    </xf>
    <xf numFmtId="0" fontId="24" fillId="0" borderId="26" xfId="2" applyFont="1" applyBorder="1" applyAlignment="1">
      <alignment horizontal="left" vertical="center" wrapText="1"/>
    </xf>
    <xf numFmtId="0" fontId="24" fillId="0" borderId="54" xfId="2" applyFont="1" applyBorder="1" applyAlignment="1">
      <alignment horizontal="right" vertical="center"/>
    </xf>
    <xf numFmtId="164" fontId="24" fillId="0" borderId="71" xfId="3" applyFont="1" applyFill="1" applyBorder="1" applyAlignment="1">
      <alignment vertical="center"/>
    </xf>
    <xf numFmtId="0" fontId="25" fillId="0" borderId="26" xfId="0" applyFont="1" applyBorder="1" applyAlignment="1">
      <alignment horizontal="center" vertical="center" wrapText="1"/>
    </xf>
    <xf numFmtId="0" fontId="25" fillId="0" borderId="26" xfId="0" applyFont="1" applyBorder="1" applyAlignment="1">
      <alignment vertical="center" wrapText="1"/>
    </xf>
    <xf numFmtId="0" fontId="24" fillId="0" borderId="57" xfId="0" applyFont="1" applyBorder="1" applyAlignment="1">
      <alignment vertical="center" wrapText="1"/>
    </xf>
    <xf numFmtId="0" fontId="24" fillId="2" borderId="26" xfId="0" applyFont="1" applyFill="1" applyBorder="1" applyAlignment="1">
      <alignment horizontal="center"/>
    </xf>
    <xf numFmtId="0" fontId="29" fillId="0" borderId="26" xfId="0" applyFont="1" applyBorder="1" applyAlignment="1">
      <alignment horizontal="center"/>
    </xf>
    <xf numFmtId="0" fontId="27" fillId="0" borderId="9" xfId="2" applyFont="1" applyBorder="1" applyAlignment="1">
      <alignment vertical="center" wrapText="1"/>
    </xf>
    <xf numFmtId="164" fontId="27" fillId="0" borderId="60" xfId="2" applyNumberFormat="1" applyFont="1" applyBorder="1"/>
    <xf numFmtId="164" fontId="27" fillId="0" borderId="9" xfId="2" applyNumberFormat="1" applyFont="1" applyBorder="1" applyAlignment="1">
      <alignment vertical="center"/>
    </xf>
    <xf numFmtId="0" fontId="27" fillId="0" borderId="13" xfId="2" applyFont="1" applyBorder="1" applyAlignment="1">
      <alignment horizontal="center" vertical="center"/>
    </xf>
    <xf numFmtId="0" fontId="27" fillId="0" borderId="16" xfId="2" applyFont="1" applyBorder="1" applyAlignment="1">
      <alignment horizontal="center" vertical="center"/>
    </xf>
    <xf numFmtId="164" fontId="27" fillId="0" borderId="16" xfId="2" applyNumberFormat="1" applyFont="1" applyBorder="1" applyAlignment="1">
      <alignment vertical="center"/>
    </xf>
    <xf numFmtId="0" fontId="24" fillId="0" borderId="51" xfId="0" applyFont="1" applyBorder="1" applyAlignment="1">
      <alignment horizontal="center" vertical="justify" wrapText="1"/>
    </xf>
    <xf numFmtId="0" fontId="29" fillId="0" borderId="51" xfId="0" applyFont="1" applyBorder="1" applyAlignment="1">
      <alignment horizontal="center"/>
    </xf>
    <xf numFmtId="0" fontId="24" fillId="0" borderId="51" xfId="0" applyFont="1" applyBorder="1" applyAlignment="1">
      <alignment horizontal="justify"/>
    </xf>
    <xf numFmtId="0" fontId="32" fillId="0" borderId="26" xfId="0" applyFont="1" applyBorder="1"/>
    <xf numFmtId="0" fontId="32" fillId="0" borderId="54" xfId="0" applyFont="1" applyBorder="1"/>
    <xf numFmtId="1" fontId="24" fillId="0" borderId="70" xfId="0" applyNumberFormat="1" applyFont="1" applyBorder="1" applyAlignment="1">
      <alignment horizontal="left" vertical="center"/>
    </xf>
    <xf numFmtId="0" fontId="24" fillId="0" borderId="57" xfId="0" applyFont="1" applyBorder="1" applyAlignment="1">
      <alignment horizontal="left" vertical="center" wrapText="1"/>
    </xf>
    <xf numFmtId="0" fontId="24" fillId="0" borderId="10" xfId="0" applyFont="1" applyBorder="1" applyAlignment="1">
      <alignment horizontal="left" vertical="center" wrapText="1"/>
    </xf>
    <xf numFmtId="0" fontId="24" fillId="0" borderId="26" xfId="0" quotePrefix="1" applyFont="1" applyBorder="1"/>
    <xf numFmtId="0" fontId="24" fillId="2" borderId="55" xfId="0" applyFont="1" applyFill="1" applyBorder="1" applyAlignment="1">
      <alignment horizontal="center"/>
    </xf>
    <xf numFmtId="0" fontId="24" fillId="2" borderId="55" xfId="0" applyFont="1" applyFill="1" applyBorder="1" applyAlignment="1">
      <alignment horizontal="left"/>
    </xf>
    <xf numFmtId="0" fontId="27" fillId="0" borderId="6" xfId="2" applyFont="1" applyBorder="1" applyAlignment="1">
      <alignment horizontal="center" vertical="center"/>
    </xf>
    <xf numFmtId="0" fontId="27" fillId="0" borderId="6" xfId="2" applyFont="1" applyBorder="1" applyAlignment="1">
      <alignment horizontal="center" vertical="center" wrapText="1"/>
    </xf>
    <xf numFmtId="0" fontId="24" fillId="0" borderId="54" xfId="0" applyFont="1" applyBorder="1" applyAlignment="1">
      <alignment horizontal="left" vertical="top" wrapText="1"/>
    </xf>
    <xf numFmtId="0" fontId="24" fillId="0" borderId="54" xfId="0" applyFont="1" applyBorder="1" applyAlignment="1">
      <alignment horizontal="left" vertical="top"/>
    </xf>
    <xf numFmtId="0" fontId="24" fillId="0" borderId="26" xfId="0" applyFont="1" applyBorder="1" applyAlignment="1">
      <alignment horizontal="left"/>
    </xf>
    <xf numFmtId="0" fontId="27" fillId="0" borderId="9" xfId="2" applyFont="1" applyBorder="1" applyAlignment="1">
      <alignment vertical="center"/>
    </xf>
    <xf numFmtId="0" fontId="24" fillId="0" borderId="9" xfId="2" applyFont="1" applyBorder="1"/>
    <xf numFmtId="0" fontId="24" fillId="0" borderId="10" xfId="2" applyFont="1" applyBorder="1"/>
    <xf numFmtId="164" fontId="24" fillId="0" borderId="10" xfId="19" applyFont="1" applyFill="1" applyBorder="1"/>
    <xf numFmtId="0" fontId="24" fillId="0" borderId="11" xfId="2" applyFont="1" applyBorder="1" applyAlignment="1">
      <alignment horizontal="center"/>
    </xf>
    <xf numFmtId="0" fontId="24" fillId="3" borderId="12" xfId="2" applyFont="1" applyFill="1" applyBorder="1" applyAlignment="1">
      <alignment horizontal="center" vertical="center" wrapText="1"/>
    </xf>
    <xf numFmtId="0" fontId="24" fillId="3" borderId="39" xfId="2" applyFont="1" applyFill="1" applyBorder="1" applyAlignment="1">
      <alignment horizontal="center" vertical="center" wrapText="1"/>
    </xf>
    <xf numFmtId="0" fontId="27" fillId="3" borderId="6" xfId="2" applyFont="1" applyFill="1" applyBorder="1" applyAlignment="1">
      <alignment horizontal="center" vertical="center" wrapText="1"/>
    </xf>
    <xf numFmtId="0" fontId="27" fillId="3" borderId="13" xfId="2" applyFont="1" applyFill="1" applyBorder="1" applyAlignment="1">
      <alignment horizontal="center" vertical="center" wrapText="1"/>
    </xf>
    <xf numFmtId="0" fontId="27" fillId="3" borderId="16" xfId="2" applyFont="1" applyFill="1" applyBorder="1" applyAlignment="1">
      <alignment horizontal="center" vertical="center" wrapText="1"/>
    </xf>
    <xf numFmtId="0" fontId="24" fillId="0" borderId="39" xfId="0" applyFont="1" applyBorder="1" applyAlignment="1">
      <alignment horizontal="center"/>
    </xf>
    <xf numFmtId="164" fontId="7" fillId="0" borderId="64" xfId="19" applyFont="1" applyFill="1" applyBorder="1" applyAlignment="1">
      <alignment horizontal="center" vertical="center"/>
    </xf>
    <xf numFmtId="164" fontId="7" fillId="0" borderId="74" xfId="3" applyFont="1" applyFill="1" applyBorder="1" applyAlignment="1">
      <alignment vertical="center"/>
    </xf>
    <xf numFmtId="164" fontId="7" fillId="0" borderId="33" xfId="2" applyNumberFormat="1" applyFont="1" applyBorder="1"/>
    <xf numFmtId="164" fontId="7" fillId="0" borderId="3" xfId="2" applyNumberFormat="1" applyFont="1" applyBorder="1"/>
    <xf numFmtId="166" fontId="25" fillId="0" borderId="20" xfId="1" applyNumberFormat="1" applyFont="1" applyFill="1" applyBorder="1"/>
    <xf numFmtId="166" fontId="25" fillId="0" borderId="29" xfId="1" applyNumberFormat="1" applyFont="1" applyFill="1" applyBorder="1"/>
    <xf numFmtId="164" fontId="3" fillId="0" borderId="72" xfId="19" applyFont="1" applyFill="1" applyBorder="1" applyAlignment="1">
      <alignment horizontal="center"/>
    </xf>
    <xf numFmtId="164" fontId="3" fillId="0" borderId="47" xfId="2" applyNumberFormat="1" applyFont="1" applyBorder="1"/>
    <xf numFmtId="0" fontId="24" fillId="0" borderId="9" xfId="2" applyFont="1" applyBorder="1" applyAlignment="1">
      <alignment horizontal="center" vertical="center" wrapText="1"/>
    </xf>
    <xf numFmtId="0" fontId="19" fillId="0" borderId="9" xfId="0" applyFont="1" applyBorder="1" applyAlignment="1">
      <alignment horizontal="left" vertical="center" wrapText="1"/>
    </xf>
    <xf numFmtId="0" fontId="24" fillId="0" borderId="55" xfId="2" applyFont="1" applyBorder="1" applyAlignment="1">
      <alignment vertical="center" wrapText="1"/>
    </xf>
    <xf numFmtId="0" fontId="4" fillId="0" borderId="26" xfId="0" applyFont="1" applyBorder="1" applyAlignment="1">
      <alignment vertical="center"/>
    </xf>
    <xf numFmtId="166" fontId="8" fillId="0" borderId="0" xfId="2" applyNumberFormat="1" applyFont="1"/>
    <xf numFmtId="164" fontId="8" fillId="0" borderId="0" xfId="2" applyNumberFormat="1" applyFont="1"/>
    <xf numFmtId="0" fontId="24" fillId="0" borderId="6" xfId="2" applyFont="1" applyBorder="1" applyAlignment="1">
      <alignment horizontal="left" vertical="center" wrapText="1"/>
    </xf>
    <xf numFmtId="0" fontId="27" fillId="3" borderId="60" xfId="2" applyFont="1" applyFill="1" applyBorder="1" applyAlignment="1">
      <alignment horizontal="center" vertical="center" wrapText="1"/>
    </xf>
    <xf numFmtId="0" fontId="27" fillId="3" borderId="11" xfId="2" applyFont="1" applyFill="1" applyBorder="1" applyAlignment="1">
      <alignment horizontal="center" vertical="center" wrapText="1"/>
    </xf>
    <xf numFmtId="0" fontId="27" fillId="3" borderId="62" xfId="2" applyFont="1" applyFill="1" applyBorder="1" applyAlignment="1">
      <alignment horizontal="center" vertical="center" wrapText="1"/>
    </xf>
    <xf numFmtId="0" fontId="27" fillId="3" borderId="12" xfId="2" applyFont="1" applyFill="1" applyBorder="1" applyAlignment="1">
      <alignment horizontal="center" vertical="center" wrapText="1"/>
    </xf>
    <xf numFmtId="0" fontId="24" fillId="0" borderId="54" xfId="0" applyFont="1" applyBorder="1" applyAlignment="1">
      <alignment horizontal="left" vertical="center" wrapText="1"/>
    </xf>
    <xf numFmtId="164" fontId="25" fillId="0" borderId="12" xfId="3" applyFont="1" applyFill="1" applyBorder="1" applyAlignment="1">
      <alignment vertical="center"/>
    </xf>
    <xf numFmtId="164" fontId="24" fillId="0" borderId="54" xfId="3" applyFont="1" applyFill="1" applyBorder="1" applyAlignment="1">
      <alignment vertical="center"/>
    </xf>
    <xf numFmtId="0" fontId="27" fillId="0" borderId="9" xfId="2" applyFont="1" applyBorder="1" applyAlignment="1">
      <alignment horizontal="center" vertical="center"/>
    </xf>
    <xf numFmtId="0" fontId="27" fillId="0" borderId="10" xfId="2" applyFont="1" applyBorder="1" applyAlignment="1">
      <alignment horizontal="center" vertical="center" wrapText="1"/>
    </xf>
    <xf numFmtId="0" fontId="24" fillId="0" borderId="48" xfId="2" applyFont="1" applyBorder="1" applyAlignment="1">
      <alignment horizontal="right" vertical="center"/>
    </xf>
    <xf numFmtId="164" fontId="24" fillId="0" borderId="65" xfId="3" applyFont="1" applyFill="1" applyBorder="1" applyAlignment="1">
      <alignment vertical="center"/>
    </xf>
    <xf numFmtId="164" fontId="24" fillId="0" borderId="70" xfId="3" applyFont="1" applyFill="1" applyBorder="1" applyAlignment="1">
      <alignment vertical="center"/>
    </xf>
    <xf numFmtId="166" fontId="24" fillId="0" borderId="54" xfId="1" applyNumberFormat="1" applyFont="1" applyFill="1" applyBorder="1"/>
    <xf numFmtId="166" fontId="25" fillId="0" borderId="49" xfId="1" applyNumberFormat="1" applyFont="1" applyFill="1" applyBorder="1"/>
    <xf numFmtId="0" fontId="27" fillId="0" borderId="10" xfId="2" applyFont="1" applyBorder="1" applyAlignment="1">
      <alignment vertical="center"/>
    </xf>
    <xf numFmtId="164" fontId="3" fillId="0" borderId="10" xfId="2" applyNumberFormat="1" applyFont="1" applyBorder="1"/>
    <xf numFmtId="164" fontId="3" fillId="0" borderId="9" xfId="2" applyNumberFormat="1" applyFont="1" applyBorder="1"/>
    <xf numFmtId="0" fontId="3" fillId="0" borderId="54" xfId="2" applyFont="1" applyBorder="1"/>
    <xf numFmtId="166" fontId="25" fillId="0" borderId="54" xfId="1" applyNumberFormat="1" applyFont="1" applyFill="1" applyBorder="1"/>
    <xf numFmtId="164" fontId="3" fillId="0" borderId="54" xfId="2" applyNumberFormat="1" applyFont="1" applyBorder="1"/>
    <xf numFmtId="164" fontId="3" fillId="0" borderId="9" xfId="19" applyFont="1" applyFill="1" applyBorder="1" applyAlignment="1">
      <alignment vertical="center"/>
    </xf>
    <xf numFmtId="164" fontId="3" fillId="0" borderId="54" xfId="19" applyFont="1" applyFill="1" applyBorder="1"/>
    <xf numFmtId="164" fontId="7" fillId="0" borderId="54" xfId="19" applyFont="1" applyFill="1" applyBorder="1" applyAlignment="1">
      <alignment vertical="center"/>
    </xf>
    <xf numFmtId="0" fontId="3" fillId="0" borderId="48" xfId="2" applyFont="1" applyBorder="1"/>
    <xf numFmtId="164" fontId="3" fillId="0" borderId="48" xfId="19" applyFont="1" applyFill="1" applyBorder="1"/>
    <xf numFmtId="164" fontId="7" fillId="0" borderId="48" xfId="19" applyFont="1" applyFill="1" applyBorder="1" applyAlignment="1">
      <alignment vertical="center"/>
    </xf>
    <xf numFmtId="0" fontId="24" fillId="0" borderId="0" xfId="0" applyFont="1"/>
    <xf numFmtId="166" fontId="29" fillId="0" borderId="0" xfId="1" applyNumberFormat="1" applyFont="1" applyBorder="1"/>
    <xf numFmtId="0" fontId="24" fillId="0" borderId="10" xfId="2" applyFont="1" applyBorder="1" applyAlignment="1">
      <alignment horizontal="left" vertical="center"/>
    </xf>
    <xf numFmtId="0" fontId="24" fillId="0" borderId="10" xfId="0" applyFont="1" applyBorder="1"/>
    <xf numFmtId="166" fontId="29" fillId="0" borderId="10" xfId="1" applyNumberFormat="1" applyFont="1" applyBorder="1"/>
    <xf numFmtId="164" fontId="8" fillId="0" borderId="39" xfId="2" applyNumberFormat="1" applyFont="1" applyBorder="1" applyAlignment="1">
      <alignment vertical="center"/>
    </xf>
    <xf numFmtId="164" fontId="27" fillId="0" borderId="45" xfId="2" applyNumberFormat="1" applyFont="1" applyBorder="1" applyAlignment="1">
      <alignment vertical="center"/>
    </xf>
    <xf numFmtId="164" fontId="25" fillId="0" borderId="45" xfId="2" applyNumberFormat="1" applyFont="1" applyBorder="1"/>
    <xf numFmtId="0" fontId="27" fillId="3" borderId="25" xfId="2" applyFont="1" applyFill="1" applyBorder="1" applyAlignment="1">
      <alignment horizontal="center" vertical="center" wrapText="1"/>
    </xf>
    <xf numFmtId="0" fontId="24" fillId="0" borderId="9" xfId="2" applyFont="1" applyBorder="1" applyAlignment="1">
      <alignment vertical="center" wrapText="1"/>
    </xf>
    <xf numFmtId="1" fontId="24" fillId="0" borderId="6" xfId="0" applyNumberFormat="1" applyFont="1" applyBorder="1" applyAlignment="1">
      <alignment vertical="center"/>
    </xf>
    <xf numFmtId="1" fontId="24" fillId="0" borderId="62" xfId="0" applyNumberFormat="1" applyFont="1" applyBorder="1" applyAlignment="1">
      <alignment vertical="center"/>
    </xf>
    <xf numFmtId="166" fontId="24" fillId="0" borderId="54" xfId="1" applyNumberFormat="1" applyFont="1" applyFill="1" applyBorder="1" applyAlignment="1">
      <alignment horizontal="center"/>
    </xf>
    <xf numFmtId="0" fontId="27" fillId="0" borderId="48" xfId="2" applyFont="1" applyBorder="1" applyAlignment="1">
      <alignment vertical="center" wrapText="1"/>
    </xf>
    <xf numFmtId="0" fontId="19" fillId="0" borderId="10" xfId="0" applyFont="1" applyBorder="1" applyAlignment="1">
      <alignment horizontal="left" vertical="center" wrapText="1"/>
    </xf>
    <xf numFmtId="0" fontId="24" fillId="0" borderId="21" xfId="2" quotePrefix="1" applyFont="1" applyBorder="1" applyAlignment="1">
      <alignment horizontal="left" vertical="top"/>
    </xf>
    <xf numFmtId="164" fontId="24" fillId="0" borderId="10" xfId="2" applyNumberFormat="1" applyFont="1" applyBorder="1"/>
    <xf numFmtId="0" fontId="19" fillId="0" borderId="54" xfId="0" applyFont="1" applyBorder="1" applyAlignment="1">
      <alignment horizontal="left" vertical="center" wrapText="1"/>
    </xf>
    <xf numFmtId="0" fontId="24" fillId="4" borderId="16" xfId="2" applyFont="1" applyFill="1" applyBorder="1" applyAlignment="1">
      <alignment horizontal="center" vertical="center" wrapText="1"/>
    </xf>
    <xf numFmtId="0" fontId="24" fillId="4" borderId="45" xfId="2" applyFont="1" applyFill="1" applyBorder="1" applyAlignment="1">
      <alignment horizontal="center" vertical="center" wrapText="1"/>
    </xf>
    <xf numFmtId="0" fontId="24" fillId="4" borderId="69" xfId="2" applyFont="1" applyFill="1" applyBorder="1" applyAlignment="1">
      <alignment horizontal="center" vertical="center" wrapText="1"/>
    </xf>
    <xf numFmtId="0" fontId="19" fillId="0" borderId="55" xfId="0" applyFont="1" applyBorder="1" applyAlignment="1">
      <alignment horizontal="left" vertical="top" wrapText="1"/>
    </xf>
    <xf numFmtId="0" fontId="19" fillId="0" borderId="51" xfId="0" applyFont="1" applyBorder="1" applyAlignment="1">
      <alignment horizontal="left" vertical="center" wrapText="1"/>
    </xf>
    <xf numFmtId="164" fontId="24" fillId="0" borderId="70" xfId="19" applyFont="1" applyFill="1" applyBorder="1"/>
    <xf numFmtId="0" fontId="19" fillId="0" borderId="51" xfId="0" applyFont="1" applyBorder="1" applyAlignment="1">
      <alignment vertical="top" wrapText="1"/>
    </xf>
    <xf numFmtId="1" fontId="24" fillId="0" borderId="54" xfId="0" applyNumberFormat="1" applyFont="1" applyBorder="1" applyAlignment="1">
      <alignment horizontal="left"/>
    </xf>
    <xf numFmtId="0" fontId="24" fillId="0" borderId="26" xfId="2" applyFont="1" applyBorder="1" applyAlignment="1">
      <alignment horizontal="right" vertical="center"/>
    </xf>
    <xf numFmtId="0" fontId="24" fillId="0" borderId="26" xfId="0" applyFont="1" applyBorder="1" applyAlignment="1">
      <alignment horizontal="justify" vertical="top"/>
    </xf>
    <xf numFmtId="0" fontId="24" fillId="0" borderId="0" xfId="0" applyFont="1" applyAlignment="1">
      <alignment horizontal="left" vertical="center" wrapText="1"/>
    </xf>
    <xf numFmtId="0" fontId="3" fillId="0" borderId="12" xfId="2" applyFont="1" applyBorder="1"/>
    <xf numFmtId="1" fontId="24" fillId="0" borderId="54" xfId="0" applyNumberFormat="1" applyFont="1" applyBorder="1" applyAlignment="1">
      <alignment horizontal="left" vertical="center"/>
    </xf>
    <xf numFmtId="164" fontId="7" fillId="0" borderId="0" xfId="2" applyNumberFormat="1" applyFont="1"/>
    <xf numFmtId="164" fontId="7" fillId="0" borderId="39" xfId="2" applyNumberFormat="1" applyFont="1" applyBorder="1"/>
    <xf numFmtId="164" fontId="27" fillId="0" borderId="6" xfId="2" applyNumberFormat="1" applyFont="1" applyBorder="1"/>
    <xf numFmtId="0" fontId="27" fillId="0" borderId="12" xfId="2" applyFont="1" applyBorder="1" applyAlignment="1">
      <alignment vertical="center"/>
    </xf>
    <xf numFmtId="0" fontId="24" fillId="0" borderId="10" xfId="0" applyFont="1" applyBorder="1" applyAlignment="1">
      <alignment vertical="center" wrapText="1"/>
    </xf>
    <xf numFmtId="0" fontId="24" fillId="0" borderId="54" xfId="0" applyFont="1" applyBorder="1" applyAlignment="1">
      <alignment vertical="center" wrapText="1"/>
    </xf>
    <xf numFmtId="0" fontId="24" fillId="2" borderId="26" xfId="0" applyFont="1" applyFill="1" applyBorder="1" applyAlignment="1">
      <alignment horizontal="left"/>
    </xf>
    <xf numFmtId="166" fontId="24" fillId="2" borderId="54" xfId="1" applyNumberFormat="1" applyFont="1" applyFill="1" applyBorder="1" applyAlignment="1">
      <alignment horizontal="center"/>
    </xf>
    <xf numFmtId="0" fontId="24" fillId="0" borderId="51" xfId="0" applyFont="1" applyBorder="1" applyAlignment="1">
      <alignment horizontal="left"/>
    </xf>
    <xf numFmtId="0" fontId="27" fillId="0" borderId="39" xfId="2" applyFont="1" applyBorder="1" applyAlignment="1">
      <alignment vertical="center"/>
    </xf>
    <xf numFmtId="0" fontId="24" fillId="0" borderId="26" xfId="2" applyFont="1" applyBorder="1" applyAlignment="1">
      <alignment horizontal="right" vertical="center" wrapText="1"/>
    </xf>
    <xf numFmtId="164" fontId="7" fillId="2" borderId="0" xfId="19" applyFont="1" applyFill="1" applyBorder="1" applyAlignment="1">
      <alignment horizontal="center"/>
    </xf>
    <xf numFmtId="164" fontId="3" fillId="0" borderId="0" xfId="19" applyFont="1" applyBorder="1" applyAlignment="1">
      <alignment horizontal="center"/>
    </xf>
    <xf numFmtId="164" fontId="3" fillId="2" borderId="0" xfId="19" applyFont="1" applyFill="1" applyBorder="1" applyAlignment="1">
      <alignment horizontal="center"/>
    </xf>
    <xf numFmtId="164" fontId="23" fillId="0" borderId="0" xfId="19" applyFont="1" applyBorder="1" applyAlignment="1">
      <alignment horizontal="center"/>
    </xf>
    <xf numFmtId="0" fontId="27" fillId="0" borderId="12" xfId="2" applyFont="1" applyBorder="1" applyAlignment="1">
      <alignment horizontal="center" vertical="center"/>
    </xf>
    <xf numFmtId="166" fontId="24" fillId="0" borderId="13" xfId="1" applyNumberFormat="1" applyFont="1" applyBorder="1" applyAlignment="1">
      <alignment vertical="center"/>
    </xf>
    <xf numFmtId="0" fontId="19" fillId="0" borderId="13" xfId="0" applyFont="1" applyBorder="1" applyAlignment="1">
      <alignment horizontal="left" vertical="top"/>
    </xf>
    <xf numFmtId="166" fontId="24" fillId="0" borderId="26" xfId="1" applyNumberFormat="1" applyFont="1" applyBorder="1" applyAlignment="1">
      <alignment horizontal="left" vertical="top"/>
    </xf>
    <xf numFmtId="0" fontId="24" fillId="0" borderId="6" xfId="2" applyFont="1" applyBorder="1" applyAlignment="1">
      <alignment horizontal="left" vertical="top"/>
    </xf>
    <xf numFmtId="0" fontId="24" fillId="0" borderId="6" xfId="2" applyFont="1" applyBorder="1" applyAlignment="1">
      <alignment horizontal="right" vertical="center"/>
    </xf>
    <xf numFmtId="164" fontId="24" fillId="0" borderId="6" xfId="3" applyFont="1" applyFill="1" applyBorder="1" applyAlignment="1">
      <alignment vertical="center"/>
    </xf>
    <xf numFmtId="0" fontId="3" fillId="0" borderId="27" xfId="2" applyFont="1" applyBorder="1"/>
    <xf numFmtId="0" fontId="3" fillId="0" borderId="72" xfId="2" applyFont="1" applyBorder="1"/>
    <xf numFmtId="164" fontId="25" fillId="0" borderId="26" xfId="3" applyFont="1" applyFill="1" applyBorder="1" applyAlignment="1">
      <alignment vertical="center"/>
    </xf>
    <xf numFmtId="0" fontId="24" fillId="0" borderId="72" xfId="2" applyFont="1" applyBorder="1" applyAlignment="1">
      <alignment horizontal="left" vertical="center"/>
    </xf>
    <xf numFmtId="0" fontId="27" fillId="0" borderId="0" xfId="2" applyFont="1" applyAlignment="1">
      <alignment horizontal="left" vertical="center" wrapText="1"/>
    </xf>
    <xf numFmtId="0" fontId="19" fillId="0" borderId="9" xfId="0" applyFont="1" applyBorder="1" applyAlignment="1">
      <alignment horizontal="left" vertical="top" wrapText="1"/>
    </xf>
    <xf numFmtId="0" fontId="24" fillId="0" borderId="6" xfId="0" applyFont="1" applyBorder="1" applyAlignment="1">
      <alignment horizontal="center" vertical="justify" wrapText="1"/>
    </xf>
    <xf numFmtId="0" fontId="24" fillId="0" borderId="11" xfId="0" applyFont="1" applyBorder="1" applyAlignment="1">
      <alignment horizontal="left" vertical="top"/>
    </xf>
    <xf numFmtId="166" fontId="24" fillId="0" borderId="0" xfId="1" applyNumberFormat="1" applyFont="1" applyFill="1" applyBorder="1"/>
    <xf numFmtId="0" fontId="24" fillId="5" borderId="26" xfId="2" applyFont="1" applyFill="1" applyBorder="1" applyAlignment="1">
      <alignment horizontal="center" vertical="center" wrapText="1"/>
    </xf>
    <xf numFmtId="0" fontId="19" fillId="5" borderId="26" xfId="0" applyFont="1" applyFill="1" applyBorder="1" applyAlignment="1">
      <alignment vertical="top" wrapText="1"/>
    </xf>
    <xf numFmtId="0" fontId="24" fillId="5" borderId="26" xfId="0" applyFont="1" applyFill="1" applyBorder="1" applyAlignment="1">
      <alignment horizontal="center" vertical="justify" wrapText="1"/>
    </xf>
    <xf numFmtId="0" fontId="24" fillId="5" borderId="29" xfId="0" applyFont="1" applyFill="1" applyBorder="1" applyAlignment="1">
      <alignment horizontal="left" vertical="top"/>
    </xf>
    <xf numFmtId="0" fontId="24" fillId="5" borderId="26" xfId="2" applyFont="1" applyFill="1" applyBorder="1" applyAlignment="1">
      <alignment horizontal="center" vertical="center"/>
    </xf>
    <xf numFmtId="164" fontId="24" fillId="5" borderId="30" xfId="19" applyFont="1" applyFill="1" applyBorder="1" applyAlignment="1">
      <alignment horizontal="center" vertical="center"/>
    </xf>
    <xf numFmtId="0" fontId="24" fillId="5" borderId="30" xfId="2" applyFont="1" applyFill="1" applyBorder="1" applyAlignment="1">
      <alignment horizontal="left" vertical="center"/>
    </xf>
    <xf numFmtId="0" fontId="24" fillId="5" borderId="30" xfId="2" applyFont="1" applyFill="1" applyBorder="1" applyAlignment="1">
      <alignment horizontal="center" vertical="center"/>
    </xf>
    <xf numFmtId="0" fontId="24" fillId="5" borderId="30" xfId="2" applyFont="1" applyFill="1" applyBorder="1" applyAlignment="1">
      <alignment horizontal="center"/>
    </xf>
    <xf numFmtId="0" fontId="3" fillId="5" borderId="0" xfId="2" applyFont="1" applyFill="1"/>
    <xf numFmtId="164" fontId="3" fillId="5" borderId="30" xfId="19" applyFont="1" applyFill="1" applyBorder="1" applyAlignment="1">
      <alignment horizontal="center" vertical="center"/>
    </xf>
    <xf numFmtId="164" fontId="7" fillId="5" borderId="30" xfId="19" applyFont="1" applyFill="1" applyBorder="1" applyAlignment="1">
      <alignment horizontal="center" vertical="center"/>
    </xf>
    <xf numFmtId="164" fontId="3" fillId="5" borderId="0" xfId="2" applyNumberFormat="1" applyFont="1" applyFill="1"/>
    <xf numFmtId="0" fontId="24" fillId="5" borderId="21" xfId="2" applyFont="1" applyFill="1" applyBorder="1" applyAlignment="1">
      <alignment horizontal="center" vertical="center"/>
    </xf>
    <xf numFmtId="0" fontId="24" fillId="5" borderId="27" xfId="2" applyFont="1" applyFill="1" applyBorder="1" applyAlignment="1">
      <alignment horizontal="left" vertical="center"/>
    </xf>
    <xf numFmtId="0" fontId="24" fillId="5" borderId="27" xfId="2" applyFont="1" applyFill="1" applyBorder="1" applyAlignment="1">
      <alignment horizontal="center"/>
    </xf>
    <xf numFmtId="0" fontId="24" fillId="5" borderId="21" xfId="2" applyFont="1" applyFill="1" applyBorder="1" applyAlignment="1">
      <alignment horizontal="center"/>
    </xf>
    <xf numFmtId="164" fontId="3" fillId="5" borderId="0" xfId="19" applyFont="1" applyFill="1"/>
    <xf numFmtId="0" fontId="24" fillId="0" borderId="62" xfId="2" applyFont="1" applyBorder="1" applyAlignment="1">
      <alignment horizontal="left" vertical="center" wrapText="1"/>
    </xf>
    <xf numFmtId="0" fontId="24" fillId="0" borderId="12" xfId="2" applyFont="1" applyBorder="1" applyAlignment="1">
      <alignment horizontal="left" vertical="center" wrapText="1"/>
    </xf>
    <xf numFmtId="0" fontId="27" fillId="3" borderId="62" xfId="2" applyFont="1" applyFill="1" applyBorder="1" applyAlignment="1">
      <alignment horizontal="center" vertical="center" wrapText="1"/>
    </xf>
    <xf numFmtId="0" fontId="27" fillId="3" borderId="12" xfId="2" applyFont="1" applyFill="1" applyBorder="1" applyAlignment="1">
      <alignment horizontal="center" vertical="center" wrapText="1"/>
    </xf>
    <xf numFmtId="0" fontId="27" fillId="3" borderId="15" xfId="2" applyFont="1" applyFill="1" applyBorder="1" applyAlignment="1">
      <alignment horizontal="center" vertical="center" wrapText="1"/>
    </xf>
    <xf numFmtId="0" fontId="16" fillId="0" borderId="0" xfId="2" applyFont="1" applyAlignment="1">
      <alignment horizontal="center"/>
    </xf>
    <xf numFmtId="0" fontId="17" fillId="0" borderId="0" xfId="2" applyFont="1" applyAlignment="1">
      <alignment horizontal="center"/>
    </xf>
    <xf numFmtId="0" fontId="18" fillId="0" borderId="0" xfId="2" applyFont="1" applyAlignment="1">
      <alignment horizontal="center"/>
    </xf>
    <xf numFmtId="0" fontId="3" fillId="0" borderId="1" xfId="2" applyFont="1" applyBorder="1" applyAlignment="1">
      <alignment horizontal="center" vertical="center" wrapText="1"/>
    </xf>
    <xf numFmtId="0" fontId="3" fillId="0" borderId="8" xfId="2" applyFont="1" applyBorder="1" applyAlignment="1">
      <alignment horizontal="center" vertical="center" wrapText="1"/>
    </xf>
    <xf numFmtId="0" fontId="3" fillId="0" borderId="2" xfId="2" applyFont="1" applyBorder="1" applyAlignment="1">
      <alignment horizontal="center" vertical="center" wrapText="1"/>
    </xf>
    <xf numFmtId="0" fontId="3" fillId="0" borderId="3" xfId="2" applyFont="1" applyBorder="1" applyAlignment="1">
      <alignment horizontal="center" vertical="center" wrapText="1"/>
    </xf>
    <xf numFmtId="0" fontId="3" fillId="0" borderId="4" xfId="2" applyFont="1" applyBorder="1" applyAlignment="1">
      <alignment horizontal="center" vertical="center" wrapText="1"/>
    </xf>
    <xf numFmtId="0" fontId="3" fillId="0" borderId="9" xfId="2" applyFont="1" applyBorder="1" applyAlignment="1">
      <alignment horizontal="center" vertical="center" wrapText="1"/>
    </xf>
    <xf numFmtId="0" fontId="3" fillId="0" borderId="10" xfId="2" applyFont="1" applyBorder="1" applyAlignment="1">
      <alignment horizontal="center" vertical="center" wrapText="1"/>
    </xf>
    <xf numFmtId="0" fontId="3" fillId="0" borderId="11" xfId="2" applyFont="1" applyBorder="1" applyAlignment="1">
      <alignment horizontal="center" vertical="center" wrapText="1"/>
    </xf>
    <xf numFmtId="0" fontId="3" fillId="0" borderId="5" xfId="2" applyFont="1" applyBorder="1" applyAlignment="1">
      <alignment horizontal="center" vertical="center" wrapText="1"/>
    </xf>
    <xf numFmtId="0" fontId="3" fillId="0" borderId="12" xfId="2" applyFont="1" applyBorder="1" applyAlignment="1">
      <alignment horizontal="center" vertical="center" wrapText="1"/>
    </xf>
    <xf numFmtId="0" fontId="3" fillId="0" borderId="6" xfId="2" applyFont="1" applyBorder="1" applyAlignment="1">
      <alignment horizontal="center" vertical="center" wrapText="1"/>
    </xf>
    <xf numFmtId="0" fontId="3" fillId="0" borderId="15" xfId="2" applyFont="1" applyBorder="1" applyAlignment="1">
      <alignment horizontal="center" vertical="center" wrapText="1"/>
    </xf>
    <xf numFmtId="0" fontId="3" fillId="0" borderId="7" xfId="2" applyFont="1" applyBorder="1" applyAlignment="1">
      <alignment horizontal="center" vertical="center" wrapText="1"/>
    </xf>
    <xf numFmtId="0" fontId="3" fillId="0" borderId="14" xfId="2" applyFont="1" applyBorder="1" applyAlignment="1">
      <alignment horizontal="center" vertical="center" wrapText="1"/>
    </xf>
    <xf numFmtId="0" fontId="3" fillId="0" borderId="18" xfId="2" applyFont="1" applyBorder="1" applyAlignment="1">
      <alignment horizontal="center" vertical="center"/>
    </xf>
    <xf numFmtId="0" fontId="3" fillId="0" borderId="25" xfId="2" applyFont="1" applyBorder="1" applyAlignment="1">
      <alignment horizontal="center" vertical="center"/>
    </xf>
    <xf numFmtId="0" fontId="8" fillId="0" borderId="5" xfId="2" applyFont="1" applyBorder="1" applyAlignment="1">
      <alignment horizontal="center" vertical="center" wrapText="1"/>
    </xf>
    <xf numFmtId="0" fontId="8" fillId="0" borderId="12" xfId="2" applyFont="1" applyBorder="1" applyAlignment="1">
      <alignment horizontal="center" vertical="center" wrapText="1"/>
    </xf>
    <xf numFmtId="0" fontId="3" fillId="0" borderId="0" xfId="4" applyFont="1" applyAlignment="1">
      <alignment horizontal="center"/>
    </xf>
    <xf numFmtId="0" fontId="3" fillId="0" borderId="45" xfId="2" applyFont="1" applyBorder="1" applyAlignment="1">
      <alignment horizontal="left" vertical="center"/>
    </xf>
    <xf numFmtId="0" fontId="3" fillId="0" borderId="18" xfId="2" applyFont="1" applyBorder="1" applyAlignment="1">
      <alignment horizontal="left" vertical="center"/>
    </xf>
    <xf numFmtId="0" fontId="3" fillId="0" borderId="25" xfId="2" applyFont="1" applyBorder="1" applyAlignment="1">
      <alignment horizontal="left" vertical="center"/>
    </xf>
    <xf numFmtId="0" fontId="30" fillId="0" borderId="0" xfId="2" applyFont="1" applyAlignment="1">
      <alignment horizontal="center" vertical="center"/>
    </xf>
    <xf numFmtId="0" fontId="27" fillId="3" borderId="60" xfId="2" applyFont="1" applyFill="1" applyBorder="1" applyAlignment="1">
      <alignment horizontal="center" vertical="center" wrapText="1"/>
    </xf>
    <xf numFmtId="0" fontId="27" fillId="3" borderId="57" xfId="2" applyFont="1" applyFill="1" applyBorder="1" applyAlignment="1">
      <alignment horizontal="center" vertical="center" wrapText="1"/>
    </xf>
    <xf numFmtId="0" fontId="27" fillId="3" borderId="61" xfId="2" applyFont="1" applyFill="1" applyBorder="1" applyAlignment="1">
      <alignment horizontal="center" vertical="center" wrapText="1"/>
    </xf>
    <xf numFmtId="0" fontId="27" fillId="3" borderId="9" xfId="2" applyFont="1" applyFill="1" applyBorder="1" applyAlignment="1">
      <alignment horizontal="center" vertical="center" wrapText="1"/>
    </xf>
    <xf numFmtId="0" fontId="27" fillId="3" borderId="10" xfId="2" applyFont="1" applyFill="1" applyBorder="1" applyAlignment="1">
      <alignment horizontal="center" vertical="center" wrapText="1"/>
    </xf>
    <xf numFmtId="0" fontId="27" fillId="3" borderId="11" xfId="2" applyFont="1" applyFill="1" applyBorder="1" applyAlignment="1">
      <alignment horizontal="center" vertical="center" wrapText="1"/>
    </xf>
    <xf numFmtId="0" fontId="27" fillId="0" borderId="62" xfId="2" applyFont="1" applyBorder="1" applyAlignment="1">
      <alignment horizontal="left" vertical="center" wrapText="1"/>
    </xf>
    <xf numFmtId="0" fontId="27" fillId="0" borderId="12" xfId="2" applyFont="1" applyBorder="1" applyAlignment="1">
      <alignment horizontal="left" vertical="center" wrapText="1"/>
    </xf>
    <xf numFmtId="0" fontId="24" fillId="0" borderId="12" xfId="2" applyFont="1" applyBorder="1" applyAlignment="1">
      <alignment horizontal="center" vertical="center"/>
    </xf>
    <xf numFmtId="0" fontId="24" fillId="0" borderId="0" xfId="2" applyFont="1" applyAlignment="1">
      <alignment horizontal="center" vertical="center"/>
    </xf>
    <xf numFmtId="0" fontId="24" fillId="0" borderId="62" xfId="2" applyFont="1" applyBorder="1" applyAlignment="1">
      <alignment horizontal="center" vertical="center"/>
    </xf>
    <xf numFmtId="0" fontId="27" fillId="3" borderId="16" xfId="2" applyFont="1" applyFill="1" applyBorder="1" applyAlignment="1">
      <alignment horizontal="center" vertical="center" wrapText="1"/>
    </xf>
    <xf numFmtId="0" fontId="27" fillId="3" borderId="63" xfId="2" applyFont="1" applyFill="1" applyBorder="1" applyAlignment="1">
      <alignment horizontal="center" vertical="center" wrapText="1"/>
    </xf>
    <xf numFmtId="0" fontId="27" fillId="3" borderId="59" xfId="2" applyFont="1" applyFill="1" applyBorder="1" applyAlignment="1">
      <alignment horizontal="center" vertical="center" wrapText="1"/>
    </xf>
    <xf numFmtId="0" fontId="24" fillId="3" borderId="66" xfId="2" applyFont="1" applyFill="1" applyBorder="1" applyAlignment="1">
      <alignment horizontal="center" vertical="center" wrapText="1"/>
    </xf>
    <xf numFmtId="0" fontId="24" fillId="3" borderId="67" xfId="2" applyFont="1" applyFill="1" applyBorder="1" applyAlignment="1">
      <alignment horizontal="center" vertical="center" wrapText="1"/>
    </xf>
    <xf numFmtId="0" fontId="24" fillId="3" borderId="68" xfId="2" applyFont="1" applyFill="1" applyBorder="1" applyAlignment="1">
      <alignment horizontal="center" vertical="center" wrapText="1"/>
    </xf>
    <xf numFmtId="0" fontId="24" fillId="3" borderId="55" xfId="2" applyFont="1" applyFill="1" applyBorder="1" applyAlignment="1">
      <alignment horizontal="center" vertical="center" wrapText="1"/>
    </xf>
    <xf numFmtId="0" fontId="24" fillId="3" borderId="70" xfId="2" applyFont="1" applyFill="1" applyBorder="1" applyAlignment="1">
      <alignment horizontal="center" vertical="center" wrapText="1"/>
    </xf>
    <xf numFmtId="0" fontId="24" fillId="3" borderId="71" xfId="2" applyFont="1" applyFill="1" applyBorder="1" applyAlignment="1">
      <alignment horizontal="center" vertical="center" wrapText="1"/>
    </xf>
    <xf numFmtId="0" fontId="24" fillId="3" borderId="62" xfId="2" applyFont="1" applyFill="1" applyBorder="1" applyAlignment="1">
      <alignment horizontal="center" vertical="center" wrapText="1"/>
    </xf>
    <xf numFmtId="0" fontId="24" fillId="3" borderId="12" xfId="2" applyFont="1" applyFill="1" applyBorder="1" applyAlignment="1">
      <alignment horizontal="center" vertical="center" wrapText="1"/>
    </xf>
    <xf numFmtId="0" fontId="24" fillId="3" borderId="6" xfId="2" applyFont="1" applyFill="1" applyBorder="1" applyAlignment="1">
      <alignment horizontal="center" vertical="center" wrapText="1"/>
    </xf>
    <xf numFmtId="0" fontId="33" fillId="0" borderId="10" xfId="2" applyFont="1" applyBorder="1" applyAlignment="1">
      <alignment horizontal="center"/>
    </xf>
    <xf numFmtId="0" fontId="27" fillId="0" borderId="62" xfId="2" applyFont="1" applyBorder="1" applyAlignment="1">
      <alignment horizontal="center" vertical="center"/>
    </xf>
    <xf numFmtId="0" fontId="27" fillId="0" borderId="12" xfId="2" applyFont="1" applyBorder="1" applyAlignment="1">
      <alignment horizontal="center" vertical="center"/>
    </xf>
    <xf numFmtId="0" fontId="27" fillId="0" borderId="6" xfId="2" applyFont="1" applyBorder="1" applyAlignment="1">
      <alignment horizontal="center" vertical="center"/>
    </xf>
    <xf numFmtId="0" fontId="27" fillId="0" borderId="6" xfId="2" applyFont="1" applyBorder="1" applyAlignment="1">
      <alignment horizontal="left" vertical="center" wrapText="1"/>
    </xf>
    <xf numFmtId="0" fontId="24" fillId="0" borderId="45" xfId="2" applyFont="1" applyBorder="1" applyAlignment="1">
      <alignment horizontal="left" vertical="center"/>
    </xf>
    <xf numFmtId="0" fontId="24" fillId="0" borderId="0" xfId="4" applyFont="1" applyAlignment="1">
      <alignment horizontal="center"/>
    </xf>
    <xf numFmtId="0" fontId="24" fillId="3" borderId="51" xfId="2" applyFont="1" applyFill="1" applyBorder="1" applyAlignment="1">
      <alignment horizontal="center" vertical="center" wrapText="1"/>
    </xf>
    <xf numFmtId="0" fontId="24" fillId="3" borderId="26" xfId="2" applyFont="1" applyFill="1" applyBorder="1" applyAlignment="1">
      <alignment horizontal="center" vertical="center" wrapText="1"/>
    </xf>
    <xf numFmtId="0" fontId="24" fillId="3" borderId="48" xfId="2" applyFont="1" applyFill="1" applyBorder="1" applyAlignment="1">
      <alignment horizontal="center" vertical="center" wrapText="1"/>
    </xf>
    <xf numFmtId="0" fontId="27" fillId="0" borderId="21" xfId="2" applyFont="1" applyBorder="1" applyAlignment="1">
      <alignment horizontal="left" vertical="center" wrapText="1"/>
    </xf>
    <xf numFmtId="0" fontId="3" fillId="0" borderId="0" xfId="2" applyFont="1" applyAlignment="1">
      <alignment horizontal="center" vertical="center"/>
    </xf>
    <xf numFmtId="0" fontId="33" fillId="0" borderId="0" xfId="2" applyFont="1" applyAlignment="1">
      <alignment horizontal="center"/>
    </xf>
    <xf numFmtId="0" fontId="21" fillId="0" borderId="0" xfId="2" quotePrefix="1" applyFont="1" applyAlignment="1">
      <alignment horizontal="center" vertical="center"/>
    </xf>
    <xf numFmtId="0" fontId="21" fillId="0" borderId="0" xfId="2" applyFont="1" applyAlignment="1">
      <alignment horizontal="center" vertical="center"/>
    </xf>
    <xf numFmtId="0" fontId="24" fillId="0" borderId="61" xfId="2" applyFont="1" applyBorder="1" applyAlignment="1">
      <alignment horizontal="center" vertical="center" wrapText="1"/>
    </xf>
    <xf numFmtId="0" fontId="24" fillId="0" borderId="49" xfId="2" applyFont="1" applyBorder="1" applyAlignment="1">
      <alignment horizontal="center" vertical="center" wrapText="1"/>
    </xf>
    <xf numFmtId="0" fontId="24" fillId="0" borderId="11" xfId="2" applyFont="1" applyBorder="1" applyAlignment="1">
      <alignment horizontal="center" vertical="center" wrapText="1"/>
    </xf>
    <xf numFmtId="0" fontId="24" fillId="0" borderId="60" xfId="2" applyFont="1" applyBorder="1" applyAlignment="1">
      <alignment horizontal="center" vertical="center"/>
    </xf>
    <xf numFmtId="0" fontId="24" fillId="0" borderId="39" xfId="2" applyFont="1" applyBorder="1" applyAlignment="1">
      <alignment horizontal="center" vertical="center"/>
    </xf>
    <xf numFmtId="0" fontId="24" fillId="0" borderId="9" xfId="2" applyFont="1" applyBorder="1" applyAlignment="1">
      <alignment horizontal="center" vertical="center"/>
    </xf>
    <xf numFmtId="0" fontId="24" fillId="0" borderId="12" xfId="2" applyFont="1" applyBorder="1" applyAlignment="1">
      <alignment horizontal="left" vertical="center"/>
    </xf>
    <xf numFmtId="0" fontId="24" fillId="0" borderId="6" xfId="2" applyFont="1" applyBorder="1" applyAlignment="1">
      <alignment horizontal="center" vertical="center"/>
    </xf>
    <xf numFmtId="0" fontId="24" fillId="0" borderId="6" xfId="2" applyFont="1" applyBorder="1" applyAlignment="1">
      <alignment horizontal="left" vertical="center" wrapText="1"/>
    </xf>
    <xf numFmtId="0" fontId="27" fillId="3" borderId="13" xfId="2" applyFont="1" applyFill="1" applyBorder="1" applyAlignment="1">
      <alignment horizontal="center" vertical="center" wrapText="1"/>
    </xf>
    <xf numFmtId="0" fontId="27" fillId="3" borderId="6" xfId="2" applyFont="1" applyFill="1" applyBorder="1" applyAlignment="1">
      <alignment horizontal="center" vertical="center" wrapText="1"/>
    </xf>
    <xf numFmtId="0" fontId="27" fillId="0" borderId="60" xfId="2" applyFont="1" applyBorder="1" applyAlignment="1">
      <alignment horizontal="left" vertical="center" wrapText="1"/>
    </xf>
    <xf numFmtId="0" fontId="27" fillId="0" borderId="39" xfId="2" applyFont="1" applyBorder="1" applyAlignment="1">
      <alignment horizontal="left" vertical="center" wrapText="1"/>
    </xf>
    <xf numFmtId="0" fontId="27" fillId="0" borderId="62" xfId="2" applyFont="1" applyBorder="1" applyAlignment="1">
      <alignment vertical="center" wrapText="1"/>
    </xf>
    <xf numFmtId="0" fontId="27" fillId="0" borderId="12" xfId="2" applyFont="1" applyBorder="1" applyAlignment="1">
      <alignment vertical="center" wrapText="1"/>
    </xf>
    <xf numFmtId="0" fontId="27" fillId="0" borderId="62" xfId="2" applyFont="1" applyBorder="1" applyAlignment="1">
      <alignment horizontal="center" vertical="center" wrapText="1"/>
    </xf>
    <xf numFmtId="0" fontId="27" fillId="0" borderId="12" xfId="2" applyFont="1" applyBorder="1" applyAlignment="1">
      <alignment horizontal="center" vertical="center" wrapText="1"/>
    </xf>
    <xf numFmtId="0" fontId="27" fillId="0" borderId="6" xfId="2" applyFont="1" applyBorder="1" applyAlignment="1">
      <alignment horizontal="center" vertical="center" wrapText="1"/>
    </xf>
    <xf numFmtId="0" fontId="24" fillId="0" borderId="26" xfId="2" applyFont="1" applyBorder="1" applyAlignment="1">
      <alignment vertical="center" wrapText="1"/>
    </xf>
    <xf numFmtId="0" fontId="24" fillId="0" borderId="26" xfId="0" applyFont="1" applyBorder="1" applyAlignment="1">
      <alignment horizontal="left" vertical="center" wrapText="1"/>
    </xf>
    <xf numFmtId="0" fontId="19" fillId="0" borderId="26" xfId="0" applyFont="1" applyBorder="1" applyAlignment="1">
      <alignment horizontal="left" vertical="center" wrapText="1"/>
    </xf>
    <xf numFmtId="0" fontId="3" fillId="0" borderId="53" xfId="2" applyFont="1" applyBorder="1" applyAlignment="1">
      <alignment horizontal="center" vertical="center"/>
    </xf>
  </cellXfs>
  <cellStyles count="20">
    <cellStyle name="Comma" xfId="1" builtinId="3"/>
    <cellStyle name="Comma [0]" xfId="19" builtinId="6"/>
    <cellStyle name="Comma [0] 2" xfId="5" xr:uid="{00000000-0005-0000-0000-000002000000}"/>
    <cellStyle name="Comma [0] 3" xfId="3" xr:uid="{00000000-0005-0000-0000-000003000000}"/>
    <cellStyle name="Comma 2" xfId="6" xr:uid="{00000000-0005-0000-0000-000004000000}"/>
    <cellStyle name="Comma 3" xfId="7" xr:uid="{00000000-0005-0000-0000-000005000000}"/>
    <cellStyle name="Comma 4" xfId="8" xr:uid="{00000000-0005-0000-0000-000006000000}"/>
    <cellStyle name="Normal" xfId="0" builtinId="0"/>
    <cellStyle name="Normal 2" xfId="4" xr:uid="{00000000-0005-0000-0000-000008000000}"/>
    <cellStyle name="Normal 2 2" xfId="9" xr:uid="{00000000-0005-0000-0000-000009000000}"/>
    <cellStyle name="Normal 3" xfId="2" xr:uid="{00000000-0005-0000-0000-00000A000000}"/>
    <cellStyle name="Normal 4" xfId="10" xr:uid="{00000000-0005-0000-0000-00000B000000}"/>
    <cellStyle name="Normal 5" xfId="11" xr:uid="{00000000-0005-0000-0000-00000C000000}"/>
    <cellStyle name="Normal 6" xfId="12" xr:uid="{00000000-0005-0000-0000-00000D000000}"/>
    <cellStyle name="Normal 7" xfId="13" xr:uid="{00000000-0005-0000-0000-00000E000000}"/>
    <cellStyle name="Normal 7 2" xfId="14" xr:uid="{00000000-0005-0000-0000-00000F000000}"/>
    <cellStyle name="Normal 8" xfId="15" xr:uid="{00000000-0005-0000-0000-000010000000}"/>
    <cellStyle name="Normal 8 2" xfId="16" xr:uid="{00000000-0005-0000-0000-000011000000}"/>
    <cellStyle name="Normal 9" xfId="17" xr:uid="{00000000-0005-0000-0000-000012000000}"/>
    <cellStyle name="Percent 2" xfId="18" xr:uid="{00000000-0005-0000-0000-00001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4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3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Form_Rapermen_Pemdes_141007\Form_Rapermen_PPD_Perancanaan_141007\FORM%20PELAKSANAAN%20PEMBANGUNAN%20DESA\Form.25.b.%20Lembar%20Catatan%20Pemeriksaan%20Desain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RPJMDESA%202018-2023\1.%20estimasi%20-Kotaanyar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Data%20C\Baletbaru%202016\RPJMDES%20%202016-2021\RKP%202016\RKP%202016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RPJMDESA%202018-2023\1.%20form%20rpjm-rkp-des%20new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-25.b LEMBAR CATATAN"/>
    </sheetNames>
    <sheetDataSet>
      <sheetData sheetId="0">
        <row r="3">
          <cell r="A3" t="str">
            <v>LEMBAR CATATAN PEMERIKSAAN</v>
          </cell>
        </row>
        <row r="5">
          <cell r="B5" t="str">
            <v xml:space="preserve">Lokasi                    </v>
          </cell>
          <cell r="D5" t="str">
            <v>:</v>
          </cell>
        </row>
        <row r="7">
          <cell r="B7" t="str">
            <v xml:space="preserve">Dibuat oleh        </v>
          </cell>
          <cell r="D7" t="str">
            <v>:</v>
          </cell>
          <cell r="I7" t="str">
            <v>Pemeriksaan ke :</v>
          </cell>
        </row>
        <row r="9">
          <cell r="B9" t="str">
            <v xml:space="preserve">Jabatan           </v>
          </cell>
          <cell r="D9" t="str">
            <v>:</v>
          </cell>
          <cell r="I9" t="str">
            <v>Tanggal diserahkan :</v>
          </cell>
        </row>
        <row r="11">
          <cell r="B11" t="str">
            <v>Jenis Prasarana :</v>
          </cell>
          <cell r="I11" t="str">
            <v>Tanggal diperiksa :</v>
          </cell>
        </row>
        <row r="15">
          <cell r="B15" t="str">
            <v>Hal-hal yang harus diperhatikan/diperbaiki :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emendes"/>
      <sheetName val="Pendapatan"/>
      <sheetName val="Belanja"/>
      <sheetName val="M1"/>
      <sheetName val="Nominal"/>
    </sheetNames>
    <sheetDataSet>
      <sheetData sheetId="0" refreshError="1"/>
      <sheetData sheetId="1" refreshError="1">
        <row r="12">
          <cell r="B12">
            <v>931000000</v>
          </cell>
          <cell r="C12">
            <v>1187000000</v>
          </cell>
          <cell r="D12">
            <v>1443000000</v>
          </cell>
          <cell r="F12">
            <v>1955000000</v>
          </cell>
          <cell r="G12">
            <v>2211000000</v>
          </cell>
        </row>
      </sheetData>
      <sheetData sheetId="2" refreshError="1">
        <row r="3">
          <cell r="P3">
            <v>2347660000</v>
          </cell>
        </row>
        <row r="8">
          <cell r="P8">
            <v>9426000000</v>
          </cell>
        </row>
      </sheetData>
      <sheetData sheetId="3" refreshError="1"/>
      <sheetData sheetId="4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lampiran RPJMDesa BAB IV"/>
      <sheetName val="daftar usul"/>
      <sheetName val="DURD RKP"/>
      <sheetName val="Rancangan RKP"/>
      <sheetName val="Form 1.5. musren"/>
      <sheetName val="Form 1.4"/>
      <sheetName val="Form 1.3"/>
      <sheetName val="Form 1.2."/>
      <sheetName val="Form 1.1.."/>
      <sheetName val="Rekap RKP 2016"/>
      <sheetName val="Perkiraan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ermendagri 2021.(2)"/>
      <sheetName val="Permendagri 2020 (2)"/>
      <sheetName val="Permendagri 2019 (2)"/>
      <sheetName val="Permendagri 2018. (2)"/>
      <sheetName val="Permendagri 2017  (2)"/>
      <sheetName val="Permendagri 2016 Valid (2)"/>
      <sheetName val="Permendagri 2021"/>
      <sheetName val="Permendagri 2020"/>
      <sheetName val="Permendagri 2019"/>
      <sheetName val="Permendagri 2018."/>
      <sheetName val="Permendagri 2017 "/>
      <sheetName val="Permendagri 2016 "/>
      <sheetName val="Rancangan RPJMDes"/>
      <sheetName val="Srt Dirjen"/>
      <sheetName val="RKP-Permendagri"/>
      <sheetName val="Shee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56">
          <cell r="E56" t="str">
            <v>RT.1/RW.11</v>
          </cell>
        </row>
        <row r="97">
          <cell r="Y97">
            <v>56847998</v>
          </cell>
        </row>
      </sheetData>
      <sheetData sheetId="9">
        <row r="103">
          <cell r="S103">
            <v>2312535959</v>
          </cell>
          <cell r="AD103">
            <v>56847998</v>
          </cell>
        </row>
      </sheetData>
      <sheetData sheetId="10">
        <row r="87">
          <cell r="M87">
            <v>2022535959</v>
          </cell>
        </row>
      </sheetData>
      <sheetData sheetId="11">
        <row r="57">
          <cell r="E57" t="str">
            <v>RW.12</v>
          </cell>
        </row>
      </sheetData>
      <sheetData sheetId="12"/>
      <sheetData sheetId="13"/>
      <sheetData sheetId="14"/>
      <sheetData sheetId="15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9" tint="-0.249977111117893"/>
  </sheetPr>
  <dimension ref="C1:S1"/>
  <sheetViews>
    <sheetView zoomScale="106" zoomScaleNormal="106" workbookViewId="0">
      <selection activeCell="A5" sqref="A5"/>
    </sheetView>
  </sheetViews>
  <sheetFormatPr defaultColWidth="9.109375" defaultRowHeight="13.8"/>
  <cols>
    <col min="1" max="2" width="9.109375" style="2"/>
    <col min="3" max="3" width="9.109375" style="3"/>
    <col min="4" max="9" width="9.109375" style="2"/>
    <col min="10" max="16" width="9.109375" style="3"/>
    <col min="17" max="19" width="9.109375" style="96"/>
    <col min="20" max="16384" width="9.109375" style="2"/>
  </cols>
  <sheetData/>
  <pageMargins left="0.19685039370078741" right="0.19685039370078741" top="0.39370078740157483" bottom="0.39370078740157483" header="0.31496062992125984" footer="0.31496062992125984"/>
  <pageSetup paperSize="5" scale="70" orientation="landscape" horizontalDpi="4294967293" verticalDpi="36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B050"/>
  </sheetPr>
  <dimension ref="A1:AB330"/>
  <sheetViews>
    <sheetView view="pageBreakPreview" topLeftCell="F268" zoomScaleNormal="100" zoomScaleSheetLayoutView="100" workbookViewId="0">
      <selection activeCell="H270" sqref="H270"/>
    </sheetView>
  </sheetViews>
  <sheetFormatPr defaultColWidth="9.109375" defaultRowHeight="13.8"/>
  <cols>
    <col min="1" max="1" width="3.6640625" style="2" customWidth="1"/>
    <col min="2" max="2" width="15.33203125" style="2" customWidth="1"/>
    <col min="3" max="3" width="2.6640625" style="3" customWidth="1"/>
    <col min="4" max="4" width="25.33203125" style="2" customWidth="1"/>
    <col min="5" max="5" width="3.109375" style="2" bestFit="1" customWidth="1"/>
    <col min="6" max="6" width="33.88671875" style="2" customWidth="1"/>
    <col min="7" max="7" width="9.109375" style="2" customWidth="1"/>
    <col min="8" max="8" width="8.109375" style="2" customWidth="1"/>
    <col min="9" max="9" width="11.6640625" style="2" customWidth="1"/>
    <col min="10" max="10" width="6.6640625" style="3" customWidth="1"/>
    <col min="11" max="11" width="29" style="3" customWidth="1"/>
    <col min="12" max="12" width="5.109375" style="96" customWidth="1"/>
    <col min="13" max="13" width="3.88671875" style="96" customWidth="1"/>
    <col min="14" max="14" width="7.6640625" style="96" customWidth="1"/>
    <col min="15" max="15" width="8.6640625" style="2" customWidth="1"/>
    <col min="16" max="16" width="12.88671875" style="2" customWidth="1"/>
    <col min="17" max="17" width="33.5546875" style="2" customWidth="1"/>
    <col min="18" max="18" width="10" style="2" customWidth="1"/>
    <col min="19" max="19" width="11.88671875" style="2" customWidth="1"/>
    <col min="20" max="20" width="11.33203125" style="2" customWidth="1"/>
    <col min="21" max="21" width="10.6640625" style="2" customWidth="1"/>
    <col min="22" max="22" width="13" style="2" customWidth="1"/>
    <col min="23" max="23" width="9.109375" style="2" customWidth="1"/>
    <col min="24" max="24" width="11.33203125" style="2" customWidth="1"/>
    <col min="25" max="27" width="9.109375" style="2" customWidth="1"/>
    <col min="28" max="28" width="9.88671875" style="2" bestFit="1" customWidth="1"/>
    <col min="29" max="246" width="9.109375" style="2"/>
    <col min="247" max="247" width="4.5546875" style="2" customWidth="1"/>
    <col min="248" max="248" width="21.88671875" style="2" customWidth="1"/>
    <col min="249" max="249" width="22.109375" style="2" customWidth="1"/>
    <col min="250" max="250" width="11.5546875" style="2" customWidth="1"/>
    <col min="251" max="253" width="3.5546875" style="2" customWidth="1"/>
    <col min="254" max="254" width="9.5546875" style="2" customWidth="1"/>
    <col min="255" max="255" width="18.88671875" style="2" customWidth="1"/>
    <col min="256" max="256" width="11.5546875" style="2" customWidth="1"/>
    <col min="257" max="257" width="16.44140625" style="2" customWidth="1"/>
    <col min="258" max="258" width="17.5546875" style="2" customWidth="1"/>
    <col min="259" max="259" width="10.5546875" style="2" customWidth="1"/>
    <col min="260" max="502" width="9.109375" style="2"/>
    <col min="503" max="503" width="4.5546875" style="2" customWidth="1"/>
    <col min="504" max="504" width="21.88671875" style="2" customWidth="1"/>
    <col min="505" max="505" width="22.109375" style="2" customWidth="1"/>
    <col min="506" max="506" width="11.5546875" style="2" customWidth="1"/>
    <col min="507" max="509" width="3.5546875" style="2" customWidth="1"/>
    <col min="510" max="510" width="9.5546875" style="2" customWidth="1"/>
    <col min="511" max="511" width="18.88671875" style="2" customWidth="1"/>
    <col min="512" max="512" width="11.5546875" style="2" customWidth="1"/>
    <col min="513" max="513" width="16.44140625" style="2" customWidth="1"/>
    <col min="514" max="514" width="17.5546875" style="2" customWidth="1"/>
    <col min="515" max="515" width="10.5546875" style="2" customWidth="1"/>
    <col min="516" max="758" width="9.109375" style="2"/>
    <col min="759" max="759" width="4.5546875" style="2" customWidth="1"/>
    <col min="760" max="760" width="21.88671875" style="2" customWidth="1"/>
    <col min="761" max="761" width="22.109375" style="2" customWidth="1"/>
    <col min="762" max="762" width="11.5546875" style="2" customWidth="1"/>
    <col min="763" max="765" width="3.5546875" style="2" customWidth="1"/>
    <col min="766" max="766" width="9.5546875" style="2" customWidth="1"/>
    <col min="767" max="767" width="18.88671875" style="2" customWidth="1"/>
    <col min="768" max="768" width="11.5546875" style="2" customWidth="1"/>
    <col min="769" max="769" width="16.44140625" style="2" customWidth="1"/>
    <col min="770" max="770" width="17.5546875" style="2" customWidth="1"/>
    <col min="771" max="771" width="10.5546875" style="2" customWidth="1"/>
    <col min="772" max="1014" width="9.109375" style="2"/>
    <col min="1015" max="1015" width="4.5546875" style="2" customWidth="1"/>
    <col min="1016" max="1016" width="21.88671875" style="2" customWidth="1"/>
    <col min="1017" max="1017" width="22.109375" style="2" customWidth="1"/>
    <col min="1018" max="1018" width="11.5546875" style="2" customWidth="1"/>
    <col min="1019" max="1021" width="3.5546875" style="2" customWidth="1"/>
    <col min="1022" max="1022" width="9.5546875" style="2" customWidth="1"/>
    <col min="1023" max="1023" width="18.88671875" style="2" customWidth="1"/>
    <col min="1024" max="1024" width="11.5546875" style="2" customWidth="1"/>
    <col min="1025" max="1025" width="16.44140625" style="2" customWidth="1"/>
    <col min="1026" max="1026" width="17.5546875" style="2" customWidth="1"/>
    <col min="1027" max="1027" width="10.5546875" style="2" customWidth="1"/>
    <col min="1028" max="1270" width="9.109375" style="2"/>
    <col min="1271" max="1271" width="4.5546875" style="2" customWidth="1"/>
    <col min="1272" max="1272" width="21.88671875" style="2" customWidth="1"/>
    <col min="1273" max="1273" width="22.109375" style="2" customWidth="1"/>
    <col min="1274" max="1274" width="11.5546875" style="2" customWidth="1"/>
    <col min="1275" max="1277" width="3.5546875" style="2" customWidth="1"/>
    <col min="1278" max="1278" width="9.5546875" style="2" customWidth="1"/>
    <col min="1279" max="1279" width="18.88671875" style="2" customWidth="1"/>
    <col min="1280" max="1280" width="11.5546875" style="2" customWidth="1"/>
    <col min="1281" max="1281" width="16.44140625" style="2" customWidth="1"/>
    <col min="1282" max="1282" width="17.5546875" style="2" customWidth="1"/>
    <col min="1283" max="1283" width="10.5546875" style="2" customWidth="1"/>
    <col min="1284" max="1526" width="9.109375" style="2"/>
    <col min="1527" max="1527" width="4.5546875" style="2" customWidth="1"/>
    <col min="1528" max="1528" width="21.88671875" style="2" customWidth="1"/>
    <col min="1529" max="1529" width="22.109375" style="2" customWidth="1"/>
    <col min="1530" max="1530" width="11.5546875" style="2" customWidth="1"/>
    <col min="1531" max="1533" width="3.5546875" style="2" customWidth="1"/>
    <col min="1534" max="1534" width="9.5546875" style="2" customWidth="1"/>
    <col min="1535" max="1535" width="18.88671875" style="2" customWidth="1"/>
    <col min="1536" max="1536" width="11.5546875" style="2" customWidth="1"/>
    <col min="1537" max="1537" width="16.44140625" style="2" customWidth="1"/>
    <col min="1538" max="1538" width="17.5546875" style="2" customWidth="1"/>
    <col min="1539" max="1539" width="10.5546875" style="2" customWidth="1"/>
    <col min="1540" max="1782" width="9.109375" style="2"/>
    <col min="1783" max="1783" width="4.5546875" style="2" customWidth="1"/>
    <col min="1784" max="1784" width="21.88671875" style="2" customWidth="1"/>
    <col min="1785" max="1785" width="22.109375" style="2" customWidth="1"/>
    <col min="1786" max="1786" width="11.5546875" style="2" customWidth="1"/>
    <col min="1787" max="1789" width="3.5546875" style="2" customWidth="1"/>
    <col min="1790" max="1790" width="9.5546875" style="2" customWidth="1"/>
    <col min="1791" max="1791" width="18.88671875" style="2" customWidth="1"/>
    <col min="1792" max="1792" width="11.5546875" style="2" customWidth="1"/>
    <col min="1793" max="1793" width="16.44140625" style="2" customWidth="1"/>
    <col min="1794" max="1794" width="17.5546875" style="2" customWidth="1"/>
    <col min="1795" max="1795" width="10.5546875" style="2" customWidth="1"/>
    <col min="1796" max="2038" width="9.109375" style="2"/>
    <col min="2039" max="2039" width="4.5546875" style="2" customWidth="1"/>
    <col min="2040" max="2040" width="21.88671875" style="2" customWidth="1"/>
    <col min="2041" max="2041" width="22.109375" style="2" customWidth="1"/>
    <col min="2042" max="2042" width="11.5546875" style="2" customWidth="1"/>
    <col min="2043" max="2045" width="3.5546875" style="2" customWidth="1"/>
    <col min="2046" max="2046" width="9.5546875" style="2" customWidth="1"/>
    <col min="2047" max="2047" width="18.88671875" style="2" customWidth="1"/>
    <col min="2048" max="2048" width="11.5546875" style="2" customWidth="1"/>
    <col min="2049" max="2049" width="16.44140625" style="2" customWidth="1"/>
    <col min="2050" max="2050" width="17.5546875" style="2" customWidth="1"/>
    <col min="2051" max="2051" width="10.5546875" style="2" customWidth="1"/>
    <col min="2052" max="2294" width="9.109375" style="2"/>
    <col min="2295" max="2295" width="4.5546875" style="2" customWidth="1"/>
    <col min="2296" max="2296" width="21.88671875" style="2" customWidth="1"/>
    <col min="2297" max="2297" width="22.109375" style="2" customWidth="1"/>
    <col min="2298" max="2298" width="11.5546875" style="2" customWidth="1"/>
    <col min="2299" max="2301" width="3.5546875" style="2" customWidth="1"/>
    <col min="2302" max="2302" width="9.5546875" style="2" customWidth="1"/>
    <col min="2303" max="2303" width="18.88671875" style="2" customWidth="1"/>
    <col min="2304" max="2304" width="11.5546875" style="2" customWidth="1"/>
    <col min="2305" max="2305" width="16.44140625" style="2" customWidth="1"/>
    <col min="2306" max="2306" width="17.5546875" style="2" customWidth="1"/>
    <col min="2307" max="2307" width="10.5546875" style="2" customWidth="1"/>
    <col min="2308" max="2550" width="9.109375" style="2"/>
    <col min="2551" max="2551" width="4.5546875" style="2" customWidth="1"/>
    <col min="2552" max="2552" width="21.88671875" style="2" customWidth="1"/>
    <col min="2553" max="2553" width="22.109375" style="2" customWidth="1"/>
    <col min="2554" max="2554" width="11.5546875" style="2" customWidth="1"/>
    <col min="2555" max="2557" width="3.5546875" style="2" customWidth="1"/>
    <col min="2558" max="2558" width="9.5546875" style="2" customWidth="1"/>
    <col min="2559" max="2559" width="18.88671875" style="2" customWidth="1"/>
    <col min="2560" max="2560" width="11.5546875" style="2" customWidth="1"/>
    <col min="2561" max="2561" width="16.44140625" style="2" customWidth="1"/>
    <col min="2562" max="2562" width="17.5546875" style="2" customWidth="1"/>
    <col min="2563" max="2563" width="10.5546875" style="2" customWidth="1"/>
    <col min="2564" max="2806" width="9.109375" style="2"/>
    <col min="2807" max="2807" width="4.5546875" style="2" customWidth="1"/>
    <col min="2808" max="2808" width="21.88671875" style="2" customWidth="1"/>
    <col min="2809" max="2809" width="22.109375" style="2" customWidth="1"/>
    <col min="2810" max="2810" width="11.5546875" style="2" customWidth="1"/>
    <col min="2811" max="2813" width="3.5546875" style="2" customWidth="1"/>
    <col min="2814" max="2814" width="9.5546875" style="2" customWidth="1"/>
    <col min="2815" max="2815" width="18.88671875" style="2" customWidth="1"/>
    <col min="2816" max="2816" width="11.5546875" style="2" customWidth="1"/>
    <col min="2817" max="2817" width="16.44140625" style="2" customWidth="1"/>
    <col min="2818" max="2818" width="17.5546875" style="2" customWidth="1"/>
    <col min="2819" max="2819" width="10.5546875" style="2" customWidth="1"/>
    <col min="2820" max="3062" width="9.109375" style="2"/>
    <col min="3063" max="3063" width="4.5546875" style="2" customWidth="1"/>
    <col min="3064" max="3064" width="21.88671875" style="2" customWidth="1"/>
    <col min="3065" max="3065" width="22.109375" style="2" customWidth="1"/>
    <col min="3066" max="3066" width="11.5546875" style="2" customWidth="1"/>
    <col min="3067" max="3069" width="3.5546875" style="2" customWidth="1"/>
    <col min="3070" max="3070" width="9.5546875" style="2" customWidth="1"/>
    <col min="3071" max="3071" width="18.88671875" style="2" customWidth="1"/>
    <col min="3072" max="3072" width="11.5546875" style="2" customWidth="1"/>
    <col min="3073" max="3073" width="16.44140625" style="2" customWidth="1"/>
    <col min="3074" max="3074" width="17.5546875" style="2" customWidth="1"/>
    <col min="3075" max="3075" width="10.5546875" style="2" customWidth="1"/>
    <col min="3076" max="3318" width="9.109375" style="2"/>
    <col min="3319" max="3319" width="4.5546875" style="2" customWidth="1"/>
    <col min="3320" max="3320" width="21.88671875" style="2" customWidth="1"/>
    <col min="3321" max="3321" width="22.109375" style="2" customWidth="1"/>
    <col min="3322" max="3322" width="11.5546875" style="2" customWidth="1"/>
    <col min="3323" max="3325" width="3.5546875" style="2" customWidth="1"/>
    <col min="3326" max="3326" width="9.5546875" style="2" customWidth="1"/>
    <col min="3327" max="3327" width="18.88671875" style="2" customWidth="1"/>
    <col min="3328" max="3328" width="11.5546875" style="2" customWidth="1"/>
    <col min="3329" max="3329" width="16.44140625" style="2" customWidth="1"/>
    <col min="3330" max="3330" width="17.5546875" style="2" customWidth="1"/>
    <col min="3331" max="3331" width="10.5546875" style="2" customWidth="1"/>
    <col min="3332" max="3574" width="9.109375" style="2"/>
    <col min="3575" max="3575" width="4.5546875" style="2" customWidth="1"/>
    <col min="3576" max="3576" width="21.88671875" style="2" customWidth="1"/>
    <col min="3577" max="3577" width="22.109375" style="2" customWidth="1"/>
    <col min="3578" max="3578" width="11.5546875" style="2" customWidth="1"/>
    <col min="3579" max="3581" width="3.5546875" style="2" customWidth="1"/>
    <col min="3582" max="3582" width="9.5546875" style="2" customWidth="1"/>
    <col min="3583" max="3583" width="18.88671875" style="2" customWidth="1"/>
    <col min="3584" max="3584" width="11.5546875" style="2" customWidth="1"/>
    <col min="3585" max="3585" width="16.44140625" style="2" customWidth="1"/>
    <col min="3586" max="3586" width="17.5546875" style="2" customWidth="1"/>
    <col min="3587" max="3587" width="10.5546875" style="2" customWidth="1"/>
    <col min="3588" max="3830" width="9.109375" style="2"/>
    <col min="3831" max="3831" width="4.5546875" style="2" customWidth="1"/>
    <col min="3832" max="3832" width="21.88671875" style="2" customWidth="1"/>
    <col min="3833" max="3833" width="22.109375" style="2" customWidth="1"/>
    <col min="3834" max="3834" width="11.5546875" style="2" customWidth="1"/>
    <col min="3835" max="3837" width="3.5546875" style="2" customWidth="1"/>
    <col min="3838" max="3838" width="9.5546875" style="2" customWidth="1"/>
    <col min="3839" max="3839" width="18.88671875" style="2" customWidth="1"/>
    <col min="3840" max="3840" width="11.5546875" style="2" customWidth="1"/>
    <col min="3841" max="3841" width="16.44140625" style="2" customWidth="1"/>
    <col min="3842" max="3842" width="17.5546875" style="2" customWidth="1"/>
    <col min="3843" max="3843" width="10.5546875" style="2" customWidth="1"/>
    <col min="3844" max="4086" width="9.109375" style="2"/>
    <col min="4087" max="4087" width="4.5546875" style="2" customWidth="1"/>
    <col min="4088" max="4088" width="21.88671875" style="2" customWidth="1"/>
    <col min="4089" max="4089" width="22.109375" style="2" customWidth="1"/>
    <col min="4090" max="4090" width="11.5546875" style="2" customWidth="1"/>
    <col min="4091" max="4093" width="3.5546875" style="2" customWidth="1"/>
    <col min="4094" max="4094" width="9.5546875" style="2" customWidth="1"/>
    <col min="4095" max="4095" width="18.88671875" style="2" customWidth="1"/>
    <col min="4096" max="4096" width="11.5546875" style="2" customWidth="1"/>
    <col min="4097" max="4097" width="16.44140625" style="2" customWidth="1"/>
    <col min="4098" max="4098" width="17.5546875" style="2" customWidth="1"/>
    <col min="4099" max="4099" width="10.5546875" style="2" customWidth="1"/>
    <col min="4100" max="4342" width="9.109375" style="2"/>
    <col min="4343" max="4343" width="4.5546875" style="2" customWidth="1"/>
    <col min="4344" max="4344" width="21.88671875" style="2" customWidth="1"/>
    <col min="4345" max="4345" width="22.109375" style="2" customWidth="1"/>
    <col min="4346" max="4346" width="11.5546875" style="2" customWidth="1"/>
    <col min="4347" max="4349" width="3.5546875" style="2" customWidth="1"/>
    <col min="4350" max="4350" width="9.5546875" style="2" customWidth="1"/>
    <col min="4351" max="4351" width="18.88671875" style="2" customWidth="1"/>
    <col min="4352" max="4352" width="11.5546875" style="2" customWidth="1"/>
    <col min="4353" max="4353" width="16.44140625" style="2" customWidth="1"/>
    <col min="4354" max="4354" width="17.5546875" style="2" customWidth="1"/>
    <col min="4355" max="4355" width="10.5546875" style="2" customWidth="1"/>
    <col min="4356" max="4598" width="9.109375" style="2"/>
    <col min="4599" max="4599" width="4.5546875" style="2" customWidth="1"/>
    <col min="4600" max="4600" width="21.88671875" style="2" customWidth="1"/>
    <col min="4601" max="4601" width="22.109375" style="2" customWidth="1"/>
    <col min="4602" max="4602" width="11.5546875" style="2" customWidth="1"/>
    <col min="4603" max="4605" width="3.5546875" style="2" customWidth="1"/>
    <col min="4606" max="4606" width="9.5546875" style="2" customWidth="1"/>
    <col min="4607" max="4607" width="18.88671875" style="2" customWidth="1"/>
    <col min="4608" max="4608" width="11.5546875" style="2" customWidth="1"/>
    <col min="4609" max="4609" width="16.44140625" style="2" customWidth="1"/>
    <col min="4610" max="4610" width="17.5546875" style="2" customWidth="1"/>
    <col min="4611" max="4611" width="10.5546875" style="2" customWidth="1"/>
    <col min="4612" max="4854" width="9.109375" style="2"/>
    <col min="4855" max="4855" width="4.5546875" style="2" customWidth="1"/>
    <col min="4856" max="4856" width="21.88671875" style="2" customWidth="1"/>
    <col min="4857" max="4857" width="22.109375" style="2" customWidth="1"/>
    <col min="4858" max="4858" width="11.5546875" style="2" customWidth="1"/>
    <col min="4859" max="4861" width="3.5546875" style="2" customWidth="1"/>
    <col min="4862" max="4862" width="9.5546875" style="2" customWidth="1"/>
    <col min="4863" max="4863" width="18.88671875" style="2" customWidth="1"/>
    <col min="4864" max="4864" width="11.5546875" style="2" customWidth="1"/>
    <col min="4865" max="4865" width="16.44140625" style="2" customWidth="1"/>
    <col min="4866" max="4866" width="17.5546875" style="2" customWidth="1"/>
    <col min="4867" max="4867" width="10.5546875" style="2" customWidth="1"/>
    <col min="4868" max="5110" width="9.109375" style="2"/>
    <col min="5111" max="5111" width="4.5546875" style="2" customWidth="1"/>
    <col min="5112" max="5112" width="21.88671875" style="2" customWidth="1"/>
    <col min="5113" max="5113" width="22.109375" style="2" customWidth="1"/>
    <col min="5114" max="5114" width="11.5546875" style="2" customWidth="1"/>
    <col min="5115" max="5117" width="3.5546875" style="2" customWidth="1"/>
    <col min="5118" max="5118" width="9.5546875" style="2" customWidth="1"/>
    <col min="5119" max="5119" width="18.88671875" style="2" customWidth="1"/>
    <col min="5120" max="5120" width="11.5546875" style="2" customWidth="1"/>
    <col min="5121" max="5121" width="16.44140625" style="2" customWidth="1"/>
    <col min="5122" max="5122" width="17.5546875" style="2" customWidth="1"/>
    <col min="5123" max="5123" width="10.5546875" style="2" customWidth="1"/>
    <col min="5124" max="5366" width="9.109375" style="2"/>
    <col min="5367" max="5367" width="4.5546875" style="2" customWidth="1"/>
    <col min="5368" max="5368" width="21.88671875" style="2" customWidth="1"/>
    <col min="5369" max="5369" width="22.109375" style="2" customWidth="1"/>
    <col min="5370" max="5370" width="11.5546875" style="2" customWidth="1"/>
    <col min="5371" max="5373" width="3.5546875" style="2" customWidth="1"/>
    <col min="5374" max="5374" width="9.5546875" style="2" customWidth="1"/>
    <col min="5375" max="5375" width="18.88671875" style="2" customWidth="1"/>
    <col min="5376" max="5376" width="11.5546875" style="2" customWidth="1"/>
    <col min="5377" max="5377" width="16.44140625" style="2" customWidth="1"/>
    <col min="5378" max="5378" width="17.5546875" style="2" customWidth="1"/>
    <col min="5379" max="5379" width="10.5546875" style="2" customWidth="1"/>
    <col min="5380" max="5622" width="9.109375" style="2"/>
    <col min="5623" max="5623" width="4.5546875" style="2" customWidth="1"/>
    <col min="5624" max="5624" width="21.88671875" style="2" customWidth="1"/>
    <col min="5625" max="5625" width="22.109375" style="2" customWidth="1"/>
    <col min="5626" max="5626" width="11.5546875" style="2" customWidth="1"/>
    <col min="5627" max="5629" width="3.5546875" style="2" customWidth="1"/>
    <col min="5630" max="5630" width="9.5546875" style="2" customWidth="1"/>
    <col min="5631" max="5631" width="18.88671875" style="2" customWidth="1"/>
    <col min="5632" max="5632" width="11.5546875" style="2" customWidth="1"/>
    <col min="5633" max="5633" width="16.44140625" style="2" customWidth="1"/>
    <col min="5634" max="5634" width="17.5546875" style="2" customWidth="1"/>
    <col min="5635" max="5635" width="10.5546875" style="2" customWidth="1"/>
    <col min="5636" max="5878" width="9.109375" style="2"/>
    <col min="5879" max="5879" width="4.5546875" style="2" customWidth="1"/>
    <col min="5880" max="5880" width="21.88671875" style="2" customWidth="1"/>
    <col min="5881" max="5881" width="22.109375" style="2" customWidth="1"/>
    <col min="5882" max="5882" width="11.5546875" style="2" customWidth="1"/>
    <col min="5883" max="5885" width="3.5546875" style="2" customWidth="1"/>
    <col min="5886" max="5886" width="9.5546875" style="2" customWidth="1"/>
    <col min="5887" max="5887" width="18.88671875" style="2" customWidth="1"/>
    <col min="5888" max="5888" width="11.5546875" style="2" customWidth="1"/>
    <col min="5889" max="5889" width="16.44140625" style="2" customWidth="1"/>
    <col min="5890" max="5890" width="17.5546875" style="2" customWidth="1"/>
    <col min="5891" max="5891" width="10.5546875" style="2" customWidth="1"/>
    <col min="5892" max="6134" width="9.109375" style="2"/>
    <col min="6135" max="6135" width="4.5546875" style="2" customWidth="1"/>
    <col min="6136" max="6136" width="21.88671875" style="2" customWidth="1"/>
    <col min="6137" max="6137" width="22.109375" style="2" customWidth="1"/>
    <col min="6138" max="6138" width="11.5546875" style="2" customWidth="1"/>
    <col min="6139" max="6141" width="3.5546875" style="2" customWidth="1"/>
    <col min="6142" max="6142" width="9.5546875" style="2" customWidth="1"/>
    <col min="6143" max="6143" width="18.88671875" style="2" customWidth="1"/>
    <col min="6144" max="6144" width="11.5546875" style="2" customWidth="1"/>
    <col min="6145" max="6145" width="16.44140625" style="2" customWidth="1"/>
    <col min="6146" max="6146" width="17.5546875" style="2" customWidth="1"/>
    <col min="6147" max="6147" width="10.5546875" style="2" customWidth="1"/>
    <col min="6148" max="6390" width="9.109375" style="2"/>
    <col min="6391" max="6391" width="4.5546875" style="2" customWidth="1"/>
    <col min="6392" max="6392" width="21.88671875" style="2" customWidth="1"/>
    <col min="6393" max="6393" width="22.109375" style="2" customWidth="1"/>
    <col min="6394" max="6394" width="11.5546875" style="2" customWidth="1"/>
    <col min="6395" max="6397" width="3.5546875" style="2" customWidth="1"/>
    <col min="6398" max="6398" width="9.5546875" style="2" customWidth="1"/>
    <col min="6399" max="6399" width="18.88671875" style="2" customWidth="1"/>
    <col min="6400" max="6400" width="11.5546875" style="2" customWidth="1"/>
    <col min="6401" max="6401" width="16.44140625" style="2" customWidth="1"/>
    <col min="6402" max="6402" width="17.5546875" style="2" customWidth="1"/>
    <col min="6403" max="6403" width="10.5546875" style="2" customWidth="1"/>
    <col min="6404" max="6646" width="9.109375" style="2"/>
    <col min="6647" max="6647" width="4.5546875" style="2" customWidth="1"/>
    <col min="6648" max="6648" width="21.88671875" style="2" customWidth="1"/>
    <col min="6649" max="6649" width="22.109375" style="2" customWidth="1"/>
    <col min="6650" max="6650" width="11.5546875" style="2" customWidth="1"/>
    <col min="6651" max="6653" width="3.5546875" style="2" customWidth="1"/>
    <col min="6654" max="6654" width="9.5546875" style="2" customWidth="1"/>
    <col min="6655" max="6655" width="18.88671875" style="2" customWidth="1"/>
    <col min="6656" max="6656" width="11.5546875" style="2" customWidth="1"/>
    <col min="6657" max="6657" width="16.44140625" style="2" customWidth="1"/>
    <col min="6658" max="6658" width="17.5546875" style="2" customWidth="1"/>
    <col min="6659" max="6659" width="10.5546875" style="2" customWidth="1"/>
    <col min="6660" max="6902" width="9.109375" style="2"/>
    <col min="6903" max="6903" width="4.5546875" style="2" customWidth="1"/>
    <col min="6904" max="6904" width="21.88671875" style="2" customWidth="1"/>
    <col min="6905" max="6905" width="22.109375" style="2" customWidth="1"/>
    <col min="6906" max="6906" width="11.5546875" style="2" customWidth="1"/>
    <col min="6907" max="6909" width="3.5546875" style="2" customWidth="1"/>
    <col min="6910" max="6910" width="9.5546875" style="2" customWidth="1"/>
    <col min="6911" max="6911" width="18.88671875" style="2" customWidth="1"/>
    <col min="6912" max="6912" width="11.5546875" style="2" customWidth="1"/>
    <col min="6913" max="6913" width="16.44140625" style="2" customWidth="1"/>
    <col min="6914" max="6914" width="17.5546875" style="2" customWidth="1"/>
    <col min="6915" max="6915" width="10.5546875" style="2" customWidth="1"/>
    <col min="6916" max="7158" width="9.109375" style="2"/>
    <col min="7159" max="7159" width="4.5546875" style="2" customWidth="1"/>
    <col min="7160" max="7160" width="21.88671875" style="2" customWidth="1"/>
    <col min="7161" max="7161" width="22.109375" style="2" customWidth="1"/>
    <col min="7162" max="7162" width="11.5546875" style="2" customWidth="1"/>
    <col min="7163" max="7165" width="3.5546875" style="2" customWidth="1"/>
    <col min="7166" max="7166" width="9.5546875" style="2" customWidth="1"/>
    <col min="7167" max="7167" width="18.88671875" style="2" customWidth="1"/>
    <col min="7168" max="7168" width="11.5546875" style="2" customWidth="1"/>
    <col min="7169" max="7169" width="16.44140625" style="2" customWidth="1"/>
    <col min="7170" max="7170" width="17.5546875" style="2" customWidth="1"/>
    <col min="7171" max="7171" width="10.5546875" style="2" customWidth="1"/>
    <col min="7172" max="7414" width="9.109375" style="2"/>
    <col min="7415" max="7415" width="4.5546875" style="2" customWidth="1"/>
    <col min="7416" max="7416" width="21.88671875" style="2" customWidth="1"/>
    <col min="7417" max="7417" width="22.109375" style="2" customWidth="1"/>
    <col min="7418" max="7418" width="11.5546875" style="2" customWidth="1"/>
    <col min="7419" max="7421" width="3.5546875" style="2" customWidth="1"/>
    <col min="7422" max="7422" width="9.5546875" style="2" customWidth="1"/>
    <col min="7423" max="7423" width="18.88671875" style="2" customWidth="1"/>
    <col min="7424" max="7424" width="11.5546875" style="2" customWidth="1"/>
    <col min="7425" max="7425" width="16.44140625" style="2" customWidth="1"/>
    <col min="7426" max="7426" width="17.5546875" style="2" customWidth="1"/>
    <col min="7427" max="7427" width="10.5546875" style="2" customWidth="1"/>
    <col min="7428" max="7670" width="9.109375" style="2"/>
    <col min="7671" max="7671" width="4.5546875" style="2" customWidth="1"/>
    <col min="7672" max="7672" width="21.88671875" style="2" customWidth="1"/>
    <col min="7673" max="7673" width="22.109375" style="2" customWidth="1"/>
    <col min="7674" max="7674" width="11.5546875" style="2" customWidth="1"/>
    <col min="7675" max="7677" width="3.5546875" style="2" customWidth="1"/>
    <col min="7678" max="7678" width="9.5546875" style="2" customWidth="1"/>
    <col min="7679" max="7679" width="18.88671875" style="2" customWidth="1"/>
    <col min="7680" max="7680" width="11.5546875" style="2" customWidth="1"/>
    <col min="7681" max="7681" width="16.44140625" style="2" customWidth="1"/>
    <col min="7682" max="7682" width="17.5546875" style="2" customWidth="1"/>
    <col min="7683" max="7683" width="10.5546875" style="2" customWidth="1"/>
    <col min="7684" max="7926" width="9.109375" style="2"/>
    <col min="7927" max="7927" width="4.5546875" style="2" customWidth="1"/>
    <col min="7928" max="7928" width="21.88671875" style="2" customWidth="1"/>
    <col min="7929" max="7929" width="22.109375" style="2" customWidth="1"/>
    <col min="7930" max="7930" width="11.5546875" style="2" customWidth="1"/>
    <col min="7931" max="7933" width="3.5546875" style="2" customWidth="1"/>
    <col min="7934" max="7934" width="9.5546875" style="2" customWidth="1"/>
    <col min="7935" max="7935" width="18.88671875" style="2" customWidth="1"/>
    <col min="7936" max="7936" width="11.5546875" style="2" customWidth="1"/>
    <col min="7937" max="7937" width="16.44140625" style="2" customWidth="1"/>
    <col min="7938" max="7938" width="17.5546875" style="2" customWidth="1"/>
    <col min="7939" max="7939" width="10.5546875" style="2" customWidth="1"/>
    <col min="7940" max="8182" width="9.109375" style="2"/>
    <col min="8183" max="8183" width="4.5546875" style="2" customWidth="1"/>
    <col min="8184" max="8184" width="21.88671875" style="2" customWidth="1"/>
    <col min="8185" max="8185" width="22.109375" style="2" customWidth="1"/>
    <col min="8186" max="8186" width="11.5546875" style="2" customWidth="1"/>
    <col min="8187" max="8189" width="3.5546875" style="2" customWidth="1"/>
    <col min="8190" max="8190" width="9.5546875" style="2" customWidth="1"/>
    <col min="8191" max="8191" width="18.88671875" style="2" customWidth="1"/>
    <col min="8192" max="8192" width="11.5546875" style="2" customWidth="1"/>
    <col min="8193" max="8193" width="16.44140625" style="2" customWidth="1"/>
    <col min="8194" max="8194" width="17.5546875" style="2" customWidth="1"/>
    <col min="8195" max="8195" width="10.5546875" style="2" customWidth="1"/>
    <col min="8196" max="8438" width="9.109375" style="2"/>
    <col min="8439" max="8439" width="4.5546875" style="2" customWidth="1"/>
    <col min="8440" max="8440" width="21.88671875" style="2" customWidth="1"/>
    <col min="8441" max="8441" width="22.109375" style="2" customWidth="1"/>
    <col min="8442" max="8442" width="11.5546875" style="2" customWidth="1"/>
    <col min="8443" max="8445" width="3.5546875" style="2" customWidth="1"/>
    <col min="8446" max="8446" width="9.5546875" style="2" customWidth="1"/>
    <col min="8447" max="8447" width="18.88671875" style="2" customWidth="1"/>
    <col min="8448" max="8448" width="11.5546875" style="2" customWidth="1"/>
    <col min="8449" max="8449" width="16.44140625" style="2" customWidth="1"/>
    <col min="8450" max="8450" width="17.5546875" style="2" customWidth="1"/>
    <col min="8451" max="8451" width="10.5546875" style="2" customWidth="1"/>
    <col min="8452" max="8694" width="9.109375" style="2"/>
    <col min="8695" max="8695" width="4.5546875" style="2" customWidth="1"/>
    <col min="8696" max="8696" width="21.88671875" style="2" customWidth="1"/>
    <col min="8697" max="8697" width="22.109375" style="2" customWidth="1"/>
    <col min="8698" max="8698" width="11.5546875" style="2" customWidth="1"/>
    <col min="8699" max="8701" width="3.5546875" style="2" customWidth="1"/>
    <col min="8702" max="8702" width="9.5546875" style="2" customWidth="1"/>
    <col min="8703" max="8703" width="18.88671875" style="2" customWidth="1"/>
    <col min="8704" max="8704" width="11.5546875" style="2" customWidth="1"/>
    <col min="8705" max="8705" width="16.44140625" style="2" customWidth="1"/>
    <col min="8706" max="8706" width="17.5546875" style="2" customWidth="1"/>
    <col min="8707" max="8707" width="10.5546875" style="2" customWidth="1"/>
    <col min="8708" max="8950" width="9.109375" style="2"/>
    <col min="8951" max="8951" width="4.5546875" style="2" customWidth="1"/>
    <col min="8952" max="8952" width="21.88671875" style="2" customWidth="1"/>
    <col min="8953" max="8953" width="22.109375" style="2" customWidth="1"/>
    <col min="8954" max="8954" width="11.5546875" style="2" customWidth="1"/>
    <col min="8955" max="8957" width="3.5546875" style="2" customWidth="1"/>
    <col min="8958" max="8958" width="9.5546875" style="2" customWidth="1"/>
    <col min="8959" max="8959" width="18.88671875" style="2" customWidth="1"/>
    <col min="8960" max="8960" width="11.5546875" style="2" customWidth="1"/>
    <col min="8961" max="8961" width="16.44140625" style="2" customWidth="1"/>
    <col min="8962" max="8962" width="17.5546875" style="2" customWidth="1"/>
    <col min="8963" max="8963" width="10.5546875" style="2" customWidth="1"/>
    <col min="8964" max="9206" width="9.109375" style="2"/>
    <col min="9207" max="9207" width="4.5546875" style="2" customWidth="1"/>
    <col min="9208" max="9208" width="21.88671875" style="2" customWidth="1"/>
    <col min="9209" max="9209" width="22.109375" style="2" customWidth="1"/>
    <col min="9210" max="9210" width="11.5546875" style="2" customWidth="1"/>
    <col min="9211" max="9213" width="3.5546875" style="2" customWidth="1"/>
    <col min="9214" max="9214" width="9.5546875" style="2" customWidth="1"/>
    <col min="9215" max="9215" width="18.88671875" style="2" customWidth="1"/>
    <col min="9216" max="9216" width="11.5546875" style="2" customWidth="1"/>
    <col min="9217" max="9217" width="16.44140625" style="2" customWidth="1"/>
    <col min="9218" max="9218" width="17.5546875" style="2" customWidth="1"/>
    <col min="9219" max="9219" width="10.5546875" style="2" customWidth="1"/>
    <col min="9220" max="9462" width="9.109375" style="2"/>
    <col min="9463" max="9463" width="4.5546875" style="2" customWidth="1"/>
    <col min="9464" max="9464" width="21.88671875" style="2" customWidth="1"/>
    <col min="9465" max="9465" width="22.109375" style="2" customWidth="1"/>
    <col min="9466" max="9466" width="11.5546875" style="2" customWidth="1"/>
    <col min="9467" max="9469" width="3.5546875" style="2" customWidth="1"/>
    <col min="9470" max="9470" width="9.5546875" style="2" customWidth="1"/>
    <col min="9471" max="9471" width="18.88671875" style="2" customWidth="1"/>
    <col min="9472" max="9472" width="11.5546875" style="2" customWidth="1"/>
    <col min="9473" max="9473" width="16.44140625" style="2" customWidth="1"/>
    <col min="9474" max="9474" width="17.5546875" style="2" customWidth="1"/>
    <col min="9475" max="9475" width="10.5546875" style="2" customWidth="1"/>
    <col min="9476" max="9718" width="9.109375" style="2"/>
    <col min="9719" max="9719" width="4.5546875" style="2" customWidth="1"/>
    <col min="9720" max="9720" width="21.88671875" style="2" customWidth="1"/>
    <col min="9721" max="9721" width="22.109375" style="2" customWidth="1"/>
    <col min="9722" max="9722" width="11.5546875" style="2" customWidth="1"/>
    <col min="9723" max="9725" width="3.5546875" style="2" customWidth="1"/>
    <col min="9726" max="9726" width="9.5546875" style="2" customWidth="1"/>
    <col min="9727" max="9727" width="18.88671875" style="2" customWidth="1"/>
    <col min="9728" max="9728" width="11.5546875" style="2" customWidth="1"/>
    <col min="9729" max="9729" width="16.44140625" style="2" customWidth="1"/>
    <col min="9730" max="9730" width="17.5546875" style="2" customWidth="1"/>
    <col min="9731" max="9731" width="10.5546875" style="2" customWidth="1"/>
    <col min="9732" max="9974" width="9.109375" style="2"/>
    <col min="9975" max="9975" width="4.5546875" style="2" customWidth="1"/>
    <col min="9976" max="9976" width="21.88671875" style="2" customWidth="1"/>
    <col min="9977" max="9977" width="22.109375" style="2" customWidth="1"/>
    <col min="9978" max="9978" width="11.5546875" style="2" customWidth="1"/>
    <col min="9979" max="9981" width="3.5546875" style="2" customWidth="1"/>
    <col min="9982" max="9982" width="9.5546875" style="2" customWidth="1"/>
    <col min="9983" max="9983" width="18.88671875" style="2" customWidth="1"/>
    <col min="9984" max="9984" width="11.5546875" style="2" customWidth="1"/>
    <col min="9985" max="9985" width="16.44140625" style="2" customWidth="1"/>
    <col min="9986" max="9986" width="17.5546875" style="2" customWidth="1"/>
    <col min="9987" max="9987" width="10.5546875" style="2" customWidth="1"/>
    <col min="9988" max="10230" width="9.109375" style="2"/>
    <col min="10231" max="10231" width="4.5546875" style="2" customWidth="1"/>
    <col min="10232" max="10232" width="21.88671875" style="2" customWidth="1"/>
    <col min="10233" max="10233" width="22.109375" style="2" customWidth="1"/>
    <col min="10234" max="10234" width="11.5546875" style="2" customWidth="1"/>
    <col min="10235" max="10237" width="3.5546875" style="2" customWidth="1"/>
    <col min="10238" max="10238" width="9.5546875" style="2" customWidth="1"/>
    <col min="10239" max="10239" width="18.88671875" style="2" customWidth="1"/>
    <col min="10240" max="10240" width="11.5546875" style="2" customWidth="1"/>
    <col min="10241" max="10241" width="16.44140625" style="2" customWidth="1"/>
    <col min="10242" max="10242" width="17.5546875" style="2" customWidth="1"/>
    <col min="10243" max="10243" width="10.5546875" style="2" customWidth="1"/>
    <col min="10244" max="10486" width="9.109375" style="2"/>
    <col min="10487" max="10487" width="4.5546875" style="2" customWidth="1"/>
    <col min="10488" max="10488" width="21.88671875" style="2" customWidth="1"/>
    <col min="10489" max="10489" width="22.109375" style="2" customWidth="1"/>
    <col min="10490" max="10490" width="11.5546875" style="2" customWidth="1"/>
    <col min="10491" max="10493" width="3.5546875" style="2" customWidth="1"/>
    <col min="10494" max="10494" width="9.5546875" style="2" customWidth="1"/>
    <col min="10495" max="10495" width="18.88671875" style="2" customWidth="1"/>
    <col min="10496" max="10496" width="11.5546875" style="2" customWidth="1"/>
    <col min="10497" max="10497" width="16.44140625" style="2" customWidth="1"/>
    <col min="10498" max="10498" width="17.5546875" style="2" customWidth="1"/>
    <col min="10499" max="10499" width="10.5546875" style="2" customWidth="1"/>
    <col min="10500" max="10742" width="9.109375" style="2"/>
    <col min="10743" max="10743" width="4.5546875" style="2" customWidth="1"/>
    <col min="10744" max="10744" width="21.88671875" style="2" customWidth="1"/>
    <col min="10745" max="10745" width="22.109375" style="2" customWidth="1"/>
    <col min="10746" max="10746" width="11.5546875" style="2" customWidth="1"/>
    <col min="10747" max="10749" width="3.5546875" style="2" customWidth="1"/>
    <col min="10750" max="10750" width="9.5546875" style="2" customWidth="1"/>
    <col min="10751" max="10751" width="18.88671875" style="2" customWidth="1"/>
    <col min="10752" max="10752" width="11.5546875" style="2" customWidth="1"/>
    <col min="10753" max="10753" width="16.44140625" style="2" customWidth="1"/>
    <col min="10754" max="10754" width="17.5546875" style="2" customWidth="1"/>
    <col min="10755" max="10755" width="10.5546875" style="2" customWidth="1"/>
    <col min="10756" max="10998" width="9.109375" style="2"/>
    <col min="10999" max="10999" width="4.5546875" style="2" customWidth="1"/>
    <col min="11000" max="11000" width="21.88671875" style="2" customWidth="1"/>
    <col min="11001" max="11001" width="22.109375" style="2" customWidth="1"/>
    <col min="11002" max="11002" width="11.5546875" style="2" customWidth="1"/>
    <col min="11003" max="11005" width="3.5546875" style="2" customWidth="1"/>
    <col min="11006" max="11006" width="9.5546875" style="2" customWidth="1"/>
    <col min="11007" max="11007" width="18.88671875" style="2" customWidth="1"/>
    <col min="11008" max="11008" width="11.5546875" style="2" customWidth="1"/>
    <col min="11009" max="11009" width="16.44140625" style="2" customWidth="1"/>
    <col min="11010" max="11010" width="17.5546875" style="2" customWidth="1"/>
    <col min="11011" max="11011" width="10.5546875" style="2" customWidth="1"/>
    <col min="11012" max="11254" width="9.109375" style="2"/>
    <col min="11255" max="11255" width="4.5546875" style="2" customWidth="1"/>
    <col min="11256" max="11256" width="21.88671875" style="2" customWidth="1"/>
    <col min="11257" max="11257" width="22.109375" style="2" customWidth="1"/>
    <col min="11258" max="11258" width="11.5546875" style="2" customWidth="1"/>
    <col min="11259" max="11261" width="3.5546875" style="2" customWidth="1"/>
    <col min="11262" max="11262" width="9.5546875" style="2" customWidth="1"/>
    <col min="11263" max="11263" width="18.88671875" style="2" customWidth="1"/>
    <col min="11264" max="11264" width="11.5546875" style="2" customWidth="1"/>
    <col min="11265" max="11265" width="16.44140625" style="2" customWidth="1"/>
    <col min="11266" max="11266" width="17.5546875" style="2" customWidth="1"/>
    <col min="11267" max="11267" width="10.5546875" style="2" customWidth="1"/>
    <col min="11268" max="11510" width="9.109375" style="2"/>
    <col min="11511" max="11511" width="4.5546875" style="2" customWidth="1"/>
    <col min="11512" max="11512" width="21.88671875" style="2" customWidth="1"/>
    <col min="11513" max="11513" width="22.109375" style="2" customWidth="1"/>
    <col min="11514" max="11514" width="11.5546875" style="2" customWidth="1"/>
    <col min="11515" max="11517" width="3.5546875" style="2" customWidth="1"/>
    <col min="11518" max="11518" width="9.5546875" style="2" customWidth="1"/>
    <col min="11519" max="11519" width="18.88671875" style="2" customWidth="1"/>
    <col min="11520" max="11520" width="11.5546875" style="2" customWidth="1"/>
    <col min="11521" max="11521" width="16.44140625" style="2" customWidth="1"/>
    <col min="11522" max="11522" width="17.5546875" style="2" customWidth="1"/>
    <col min="11523" max="11523" width="10.5546875" style="2" customWidth="1"/>
    <col min="11524" max="11766" width="9.109375" style="2"/>
    <col min="11767" max="11767" width="4.5546875" style="2" customWidth="1"/>
    <col min="11768" max="11768" width="21.88671875" style="2" customWidth="1"/>
    <col min="11769" max="11769" width="22.109375" style="2" customWidth="1"/>
    <col min="11770" max="11770" width="11.5546875" style="2" customWidth="1"/>
    <col min="11771" max="11773" width="3.5546875" style="2" customWidth="1"/>
    <col min="11774" max="11774" width="9.5546875" style="2" customWidth="1"/>
    <col min="11775" max="11775" width="18.88671875" style="2" customWidth="1"/>
    <col min="11776" max="11776" width="11.5546875" style="2" customWidth="1"/>
    <col min="11777" max="11777" width="16.44140625" style="2" customWidth="1"/>
    <col min="11778" max="11778" width="17.5546875" style="2" customWidth="1"/>
    <col min="11779" max="11779" width="10.5546875" style="2" customWidth="1"/>
    <col min="11780" max="12022" width="9.109375" style="2"/>
    <col min="12023" max="12023" width="4.5546875" style="2" customWidth="1"/>
    <col min="12024" max="12024" width="21.88671875" style="2" customWidth="1"/>
    <col min="12025" max="12025" width="22.109375" style="2" customWidth="1"/>
    <col min="12026" max="12026" width="11.5546875" style="2" customWidth="1"/>
    <col min="12027" max="12029" width="3.5546875" style="2" customWidth="1"/>
    <col min="12030" max="12030" width="9.5546875" style="2" customWidth="1"/>
    <col min="12031" max="12031" width="18.88671875" style="2" customWidth="1"/>
    <col min="12032" max="12032" width="11.5546875" style="2" customWidth="1"/>
    <col min="12033" max="12033" width="16.44140625" style="2" customWidth="1"/>
    <col min="12034" max="12034" width="17.5546875" style="2" customWidth="1"/>
    <col min="12035" max="12035" width="10.5546875" style="2" customWidth="1"/>
    <col min="12036" max="12278" width="9.109375" style="2"/>
    <col min="12279" max="12279" width="4.5546875" style="2" customWidth="1"/>
    <col min="12280" max="12280" width="21.88671875" style="2" customWidth="1"/>
    <col min="12281" max="12281" width="22.109375" style="2" customWidth="1"/>
    <col min="12282" max="12282" width="11.5546875" style="2" customWidth="1"/>
    <col min="12283" max="12285" width="3.5546875" style="2" customWidth="1"/>
    <col min="12286" max="12286" width="9.5546875" style="2" customWidth="1"/>
    <col min="12287" max="12287" width="18.88671875" style="2" customWidth="1"/>
    <col min="12288" max="12288" width="11.5546875" style="2" customWidth="1"/>
    <col min="12289" max="12289" width="16.44140625" style="2" customWidth="1"/>
    <col min="12290" max="12290" width="17.5546875" style="2" customWidth="1"/>
    <col min="12291" max="12291" width="10.5546875" style="2" customWidth="1"/>
    <col min="12292" max="12534" width="9.109375" style="2"/>
    <col min="12535" max="12535" width="4.5546875" style="2" customWidth="1"/>
    <col min="12536" max="12536" width="21.88671875" style="2" customWidth="1"/>
    <col min="12537" max="12537" width="22.109375" style="2" customWidth="1"/>
    <col min="12538" max="12538" width="11.5546875" style="2" customWidth="1"/>
    <col min="12539" max="12541" width="3.5546875" style="2" customWidth="1"/>
    <col min="12542" max="12542" width="9.5546875" style="2" customWidth="1"/>
    <col min="12543" max="12543" width="18.88671875" style="2" customWidth="1"/>
    <col min="12544" max="12544" width="11.5546875" style="2" customWidth="1"/>
    <col min="12545" max="12545" width="16.44140625" style="2" customWidth="1"/>
    <col min="12546" max="12546" width="17.5546875" style="2" customWidth="1"/>
    <col min="12547" max="12547" width="10.5546875" style="2" customWidth="1"/>
    <col min="12548" max="12790" width="9.109375" style="2"/>
    <col min="12791" max="12791" width="4.5546875" style="2" customWidth="1"/>
    <col min="12792" max="12792" width="21.88671875" style="2" customWidth="1"/>
    <col min="12793" max="12793" width="22.109375" style="2" customWidth="1"/>
    <col min="12794" max="12794" width="11.5546875" style="2" customWidth="1"/>
    <col min="12795" max="12797" width="3.5546875" style="2" customWidth="1"/>
    <col min="12798" max="12798" width="9.5546875" style="2" customWidth="1"/>
    <col min="12799" max="12799" width="18.88671875" style="2" customWidth="1"/>
    <col min="12800" max="12800" width="11.5546875" style="2" customWidth="1"/>
    <col min="12801" max="12801" width="16.44140625" style="2" customWidth="1"/>
    <col min="12802" max="12802" width="17.5546875" style="2" customWidth="1"/>
    <col min="12803" max="12803" width="10.5546875" style="2" customWidth="1"/>
    <col min="12804" max="13046" width="9.109375" style="2"/>
    <col min="13047" max="13047" width="4.5546875" style="2" customWidth="1"/>
    <col min="13048" max="13048" width="21.88671875" style="2" customWidth="1"/>
    <col min="13049" max="13049" width="22.109375" style="2" customWidth="1"/>
    <col min="13050" max="13050" width="11.5546875" style="2" customWidth="1"/>
    <col min="13051" max="13053" width="3.5546875" style="2" customWidth="1"/>
    <col min="13054" max="13054" width="9.5546875" style="2" customWidth="1"/>
    <col min="13055" max="13055" width="18.88671875" style="2" customWidth="1"/>
    <col min="13056" max="13056" width="11.5546875" style="2" customWidth="1"/>
    <col min="13057" max="13057" width="16.44140625" style="2" customWidth="1"/>
    <col min="13058" max="13058" width="17.5546875" style="2" customWidth="1"/>
    <col min="13059" max="13059" width="10.5546875" style="2" customWidth="1"/>
    <col min="13060" max="13302" width="9.109375" style="2"/>
    <col min="13303" max="13303" width="4.5546875" style="2" customWidth="1"/>
    <col min="13304" max="13304" width="21.88671875" style="2" customWidth="1"/>
    <col min="13305" max="13305" width="22.109375" style="2" customWidth="1"/>
    <col min="13306" max="13306" width="11.5546875" style="2" customWidth="1"/>
    <col min="13307" max="13309" width="3.5546875" style="2" customWidth="1"/>
    <col min="13310" max="13310" width="9.5546875" style="2" customWidth="1"/>
    <col min="13311" max="13311" width="18.88671875" style="2" customWidth="1"/>
    <col min="13312" max="13312" width="11.5546875" style="2" customWidth="1"/>
    <col min="13313" max="13313" width="16.44140625" style="2" customWidth="1"/>
    <col min="13314" max="13314" width="17.5546875" style="2" customWidth="1"/>
    <col min="13315" max="13315" width="10.5546875" style="2" customWidth="1"/>
    <col min="13316" max="13558" width="9.109375" style="2"/>
    <col min="13559" max="13559" width="4.5546875" style="2" customWidth="1"/>
    <col min="13560" max="13560" width="21.88671875" style="2" customWidth="1"/>
    <col min="13561" max="13561" width="22.109375" style="2" customWidth="1"/>
    <col min="13562" max="13562" width="11.5546875" style="2" customWidth="1"/>
    <col min="13563" max="13565" width="3.5546875" style="2" customWidth="1"/>
    <col min="13566" max="13566" width="9.5546875" style="2" customWidth="1"/>
    <col min="13567" max="13567" width="18.88671875" style="2" customWidth="1"/>
    <col min="13568" max="13568" width="11.5546875" style="2" customWidth="1"/>
    <col min="13569" max="13569" width="16.44140625" style="2" customWidth="1"/>
    <col min="13570" max="13570" width="17.5546875" style="2" customWidth="1"/>
    <col min="13571" max="13571" width="10.5546875" style="2" customWidth="1"/>
    <col min="13572" max="13814" width="9.109375" style="2"/>
    <col min="13815" max="13815" width="4.5546875" style="2" customWidth="1"/>
    <col min="13816" max="13816" width="21.88671875" style="2" customWidth="1"/>
    <col min="13817" max="13817" width="22.109375" style="2" customWidth="1"/>
    <col min="13818" max="13818" width="11.5546875" style="2" customWidth="1"/>
    <col min="13819" max="13821" width="3.5546875" style="2" customWidth="1"/>
    <col min="13822" max="13822" width="9.5546875" style="2" customWidth="1"/>
    <col min="13823" max="13823" width="18.88671875" style="2" customWidth="1"/>
    <col min="13824" max="13824" width="11.5546875" style="2" customWidth="1"/>
    <col min="13825" max="13825" width="16.44140625" style="2" customWidth="1"/>
    <col min="13826" max="13826" width="17.5546875" style="2" customWidth="1"/>
    <col min="13827" max="13827" width="10.5546875" style="2" customWidth="1"/>
    <col min="13828" max="14070" width="9.109375" style="2"/>
    <col min="14071" max="14071" width="4.5546875" style="2" customWidth="1"/>
    <col min="14072" max="14072" width="21.88671875" style="2" customWidth="1"/>
    <col min="14073" max="14073" width="22.109375" style="2" customWidth="1"/>
    <col min="14074" max="14074" width="11.5546875" style="2" customWidth="1"/>
    <col min="14075" max="14077" width="3.5546875" style="2" customWidth="1"/>
    <col min="14078" max="14078" width="9.5546875" style="2" customWidth="1"/>
    <col min="14079" max="14079" width="18.88671875" style="2" customWidth="1"/>
    <col min="14080" max="14080" width="11.5546875" style="2" customWidth="1"/>
    <col min="14081" max="14081" width="16.44140625" style="2" customWidth="1"/>
    <col min="14082" max="14082" width="17.5546875" style="2" customWidth="1"/>
    <col min="14083" max="14083" width="10.5546875" style="2" customWidth="1"/>
    <col min="14084" max="14326" width="9.109375" style="2"/>
    <col min="14327" max="14327" width="4.5546875" style="2" customWidth="1"/>
    <col min="14328" max="14328" width="21.88671875" style="2" customWidth="1"/>
    <col min="14329" max="14329" width="22.109375" style="2" customWidth="1"/>
    <col min="14330" max="14330" width="11.5546875" style="2" customWidth="1"/>
    <col min="14331" max="14333" width="3.5546875" style="2" customWidth="1"/>
    <col min="14334" max="14334" width="9.5546875" style="2" customWidth="1"/>
    <col min="14335" max="14335" width="18.88671875" style="2" customWidth="1"/>
    <col min="14336" max="14336" width="11.5546875" style="2" customWidth="1"/>
    <col min="14337" max="14337" width="16.44140625" style="2" customWidth="1"/>
    <col min="14338" max="14338" width="17.5546875" style="2" customWidth="1"/>
    <col min="14339" max="14339" width="10.5546875" style="2" customWidth="1"/>
    <col min="14340" max="14582" width="9.109375" style="2"/>
    <col min="14583" max="14583" width="4.5546875" style="2" customWidth="1"/>
    <col min="14584" max="14584" width="21.88671875" style="2" customWidth="1"/>
    <col min="14585" max="14585" width="22.109375" style="2" customWidth="1"/>
    <col min="14586" max="14586" width="11.5546875" style="2" customWidth="1"/>
    <col min="14587" max="14589" width="3.5546875" style="2" customWidth="1"/>
    <col min="14590" max="14590" width="9.5546875" style="2" customWidth="1"/>
    <col min="14591" max="14591" width="18.88671875" style="2" customWidth="1"/>
    <col min="14592" max="14592" width="11.5546875" style="2" customWidth="1"/>
    <col min="14593" max="14593" width="16.44140625" style="2" customWidth="1"/>
    <col min="14594" max="14594" width="17.5546875" style="2" customWidth="1"/>
    <col min="14595" max="14595" width="10.5546875" style="2" customWidth="1"/>
    <col min="14596" max="14838" width="9.109375" style="2"/>
    <col min="14839" max="14839" width="4.5546875" style="2" customWidth="1"/>
    <col min="14840" max="14840" width="21.88671875" style="2" customWidth="1"/>
    <col min="14841" max="14841" width="22.109375" style="2" customWidth="1"/>
    <col min="14842" max="14842" width="11.5546875" style="2" customWidth="1"/>
    <col min="14843" max="14845" width="3.5546875" style="2" customWidth="1"/>
    <col min="14846" max="14846" width="9.5546875" style="2" customWidth="1"/>
    <col min="14847" max="14847" width="18.88671875" style="2" customWidth="1"/>
    <col min="14848" max="14848" width="11.5546875" style="2" customWidth="1"/>
    <col min="14849" max="14849" width="16.44140625" style="2" customWidth="1"/>
    <col min="14850" max="14850" width="17.5546875" style="2" customWidth="1"/>
    <col min="14851" max="14851" width="10.5546875" style="2" customWidth="1"/>
    <col min="14852" max="15094" width="9.109375" style="2"/>
    <col min="15095" max="15095" width="4.5546875" style="2" customWidth="1"/>
    <col min="15096" max="15096" width="21.88671875" style="2" customWidth="1"/>
    <col min="15097" max="15097" width="22.109375" style="2" customWidth="1"/>
    <col min="15098" max="15098" width="11.5546875" style="2" customWidth="1"/>
    <col min="15099" max="15101" width="3.5546875" style="2" customWidth="1"/>
    <col min="15102" max="15102" width="9.5546875" style="2" customWidth="1"/>
    <col min="15103" max="15103" width="18.88671875" style="2" customWidth="1"/>
    <col min="15104" max="15104" width="11.5546875" style="2" customWidth="1"/>
    <col min="15105" max="15105" width="16.44140625" style="2" customWidth="1"/>
    <col min="15106" max="15106" width="17.5546875" style="2" customWidth="1"/>
    <col min="15107" max="15107" width="10.5546875" style="2" customWidth="1"/>
    <col min="15108" max="15350" width="9.109375" style="2"/>
    <col min="15351" max="15351" width="4.5546875" style="2" customWidth="1"/>
    <col min="15352" max="15352" width="21.88671875" style="2" customWidth="1"/>
    <col min="15353" max="15353" width="22.109375" style="2" customWidth="1"/>
    <col min="15354" max="15354" width="11.5546875" style="2" customWidth="1"/>
    <col min="15355" max="15357" width="3.5546875" style="2" customWidth="1"/>
    <col min="15358" max="15358" width="9.5546875" style="2" customWidth="1"/>
    <col min="15359" max="15359" width="18.88671875" style="2" customWidth="1"/>
    <col min="15360" max="15360" width="11.5546875" style="2" customWidth="1"/>
    <col min="15361" max="15361" width="16.44140625" style="2" customWidth="1"/>
    <col min="15362" max="15362" width="17.5546875" style="2" customWidth="1"/>
    <col min="15363" max="15363" width="10.5546875" style="2" customWidth="1"/>
    <col min="15364" max="15606" width="9.109375" style="2"/>
    <col min="15607" max="15607" width="4.5546875" style="2" customWidth="1"/>
    <col min="15608" max="15608" width="21.88671875" style="2" customWidth="1"/>
    <col min="15609" max="15609" width="22.109375" style="2" customWidth="1"/>
    <col min="15610" max="15610" width="11.5546875" style="2" customWidth="1"/>
    <col min="15611" max="15613" width="3.5546875" style="2" customWidth="1"/>
    <col min="15614" max="15614" width="9.5546875" style="2" customWidth="1"/>
    <col min="15615" max="15615" width="18.88671875" style="2" customWidth="1"/>
    <col min="15616" max="15616" width="11.5546875" style="2" customWidth="1"/>
    <col min="15617" max="15617" width="16.44140625" style="2" customWidth="1"/>
    <col min="15618" max="15618" width="17.5546875" style="2" customWidth="1"/>
    <col min="15619" max="15619" width="10.5546875" style="2" customWidth="1"/>
    <col min="15620" max="15862" width="9.109375" style="2"/>
    <col min="15863" max="15863" width="4.5546875" style="2" customWidth="1"/>
    <col min="15864" max="15864" width="21.88671875" style="2" customWidth="1"/>
    <col min="15865" max="15865" width="22.109375" style="2" customWidth="1"/>
    <col min="15866" max="15866" width="11.5546875" style="2" customWidth="1"/>
    <col min="15867" max="15869" width="3.5546875" style="2" customWidth="1"/>
    <col min="15870" max="15870" width="9.5546875" style="2" customWidth="1"/>
    <col min="15871" max="15871" width="18.88671875" style="2" customWidth="1"/>
    <col min="15872" max="15872" width="11.5546875" style="2" customWidth="1"/>
    <col min="15873" max="15873" width="16.44140625" style="2" customWidth="1"/>
    <col min="15874" max="15874" width="17.5546875" style="2" customWidth="1"/>
    <col min="15875" max="15875" width="10.5546875" style="2" customWidth="1"/>
    <col min="15876" max="16118" width="9.109375" style="2"/>
    <col min="16119" max="16119" width="4.5546875" style="2" customWidth="1"/>
    <col min="16120" max="16120" width="21.88671875" style="2" customWidth="1"/>
    <col min="16121" max="16121" width="22.109375" style="2" customWidth="1"/>
    <col min="16122" max="16122" width="11.5546875" style="2" customWidth="1"/>
    <col min="16123" max="16125" width="3.5546875" style="2" customWidth="1"/>
    <col min="16126" max="16126" width="9.5546875" style="2" customWidth="1"/>
    <col min="16127" max="16127" width="18.88671875" style="2" customWidth="1"/>
    <col min="16128" max="16128" width="11.5546875" style="2" customWidth="1"/>
    <col min="16129" max="16129" width="16.44140625" style="2" customWidth="1"/>
    <col min="16130" max="16130" width="17.5546875" style="2" customWidth="1"/>
    <col min="16131" max="16131" width="10.5546875" style="2" customWidth="1"/>
    <col min="16132" max="16384" width="9.109375" style="2"/>
  </cols>
  <sheetData>
    <row r="1" spans="1:14" ht="18" hidden="1">
      <c r="A1" s="734" t="s">
        <v>251</v>
      </c>
      <c r="B1" s="734"/>
      <c r="C1" s="734"/>
      <c r="D1" s="734"/>
      <c r="E1" s="734"/>
      <c r="F1" s="734"/>
      <c r="G1" s="734"/>
      <c r="H1" s="734"/>
      <c r="I1" s="734"/>
      <c r="J1" s="734"/>
      <c r="K1" s="734"/>
      <c r="L1" s="734"/>
      <c r="M1" s="734"/>
      <c r="N1" s="734"/>
    </row>
    <row r="2" spans="1:14" ht="23.4" hidden="1">
      <c r="A2" s="735" t="s">
        <v>255</v>
      </c>
      <c r="B2" s="735"/>
      <c r="C2" s="735"/>
      <c r="D2" s="735"/>
      <c r="E2" s="735"/>
      <c r="F2" s="735"/>
      <c r="G2" s="735"/>
      <c r="H2" s="735"/>
      <c r="I2" s="735"/>
      <c r="J2" s="735"/>
      <c r="K2" s="735"/>
      <c r="L2" s="735"/>
      <c r="M2" s="735"/>
      <c r="N2" s="735"/>
    </row>
    <row r="3" spans="1:14" ht="20.399999999999999" hidden="1">
      <c r="A3" s="736" t="s">
        <v>256</v>
      </c>
      <c r="B3" s="736"/>
      <c r="C3" s="736"/>
      <c r="D3" s="736"/>
      <c r="E3" s="736"/>
      <c r="F3" s="736"/>
      <c r="G3" s="736"/>
      <c r="H3" s="736"/>
      <c r="I3" s="736"/>
      <c r="J3" s="736"/>
      <c r="K3" s="736"/>
      <c r="L3" s="736"/>
      <c r="M3" s="736"/>
      <c r="N3" s="736"/>
    </row>
    <row r="4" spans="1:14" hidden="1"/>
    <row r="5" spans="1:14" ht="12.75" hidden="1" customHeight="1">
      <c r="A5" s="737" t="s">
        <v>0</v>
      </c>
      <c r="B5" s="739" t="s">
        <v>1</v>
      </c>
      <c r="C5" s="740"/>
      <c r="D5" s="740"/>
      <c r="E5" s="740"/>
      <c r="F5" s="741"/>
      <c r="G5" s="745" t="s">
        <v>2</v>
      </c>
      <c r="H5" s="745" t="s">
        <v>3</v>
      </c>
      <c r="I5" s="739" t="s">
        <v>4</v>
      </c>
      <c r="J5" s="741"/>
      <c r="K5" s="248"/>
      <c r="L5" s="739" t="s">
        <v>5</v>
      </c>
      <c r="M5" s="740"/>
      <c r="N5" s="749"/>
    </row>
    <row r="6" spans="1:14" hidden="1">
      <c r="A6" s="738"/>
      <c r="B6" s="742"/>
      <c r="C6" s="743"/>
      <c r="D6" s="743"/>
      <c r="E6" s="743"/>
      <c r="F6" s="744"/>
      <c r="G6" s="746"/>
      <c r="H6" s="746"/>
      <c r="I6" s="742"/>
      <c r="J6" s="744"/>
      <c r="K6" s="249"/>
      <c r="L6" s="742"/>
      <c r="M6" s="743"/>
      <c r="N6" s="750"/>
    </row>
    <row r="7" spans="1:14" ht="21" hidden="1" thickBot="1">
      <c r="A7" s="738"/>
      <c r="B7" s="132" t="s">
        <v>6</v>
      </c>
      <c r="C7" s="132"/>
      <c r="D7" s="132" t="s">
        <v>7</v>
      </c>
      <c r="E7" s="132"/>
      <c r="F7" s="132" t="s">
        <v>8</v>
      </c>
      <c r="G7" s="747"/>
      <c r="H7" s="748"/>
      <c r="I7" s="4" t="s">
        <v>9</v>
      </c>
      <c r="J7" s="4" t="s">
        <v>10</v>
      </c>
      <c r="K7" s="250"/>
      <c r="L7" s="125" t="s">
        <v>11</v>
      </c>
      <c r="M7" s="5" t="s">
        <v>12</v>
      </c>
      <c r="N7" s="6" t="s">
        <v>13</v>
      </c>
    </row>
    <row r="8" spans="1:14" ht="15" hidden="1" customHeight="1">
      <c r="A8" s="751">
        <v>1</v>
      </c>
      <c r="B8" s="753" t="s">
        <v>14</v>
      </c>
      <c r="C8" s="130">
        <v>1</v>
      </c>
      <c r="D8" s="7" t="s">
        <v>29</v>
      </c>
      <c r="E8" s="8">
        <v>1</v>
      </c>
      <c r="F8" s="9" t="s">
        <v>30</v>
      </c>
      <c r="G8" s="10" t="s">
        <v>214</v>
      </c>
      <c r="H8" s="11" t="s">
        <v>212</v>
      </c>
      <c r="I8" s="97">
        <v>1396000</v>
      </c>
      <c r="J8" s="13" t="s">
        <v>213</v>
      </c>
      <c r="K8" s="21"/>
      <c r="L8" s="21" t="s">
        <v>229</v>
      </c>
      <c r="M8" s="107"/>
      <c r="N8" s="99"/>
    </row>
    <row r="9" spans="1:14" ht="15" hidden="1" customHeight="1">
      <c r="A9" s="752"/>
      <c r="B9" s="754"/>
      <c r="C9" s="15"/>
      <c r="D9" s="1"/>
      <c r="E9" s="16">
        <v>2</v>
      </c>
      <c r="F9" s="17" t="s">
        <v>31</v>
      </c>
      <c r="G9" s="18" t="s">
        <v>214</v>
      </c>
      <c r="H9" s="95" t="s">
        <v>212</v>
      </c>
      <c r="I9" s="98">
        <v>2793000</v>
      </c>
      <c r="J9" s="20" t="s">
        <v>213</v>
      </c>
      <c r="K9" s="21"/>
      <c r="L9" s="21" t="s">
        <v>229</v>
      </c>
      <c r="M9" s="108"/>
      <c r="N9" s="100"/>
    </row>
    <row r="10" spans="1:14" ht="15" hidden="1" customHeight="1">
      <c r="A10" s="752"/>
      <c r="B10" s="754"/>
      <c r="C10" s="15"/>
      <c r="D10" s="22"/>
      <c r="E10" s="16">
        <v>3</v>
      </c>
      <c r="F10" s="17" t="s">
        <v>32</v>
      </c>
      <c r="G10" s="18" t="s">
        <v>214</v>
      </c>
      <c r="H10" s="95" t="s">
        <v>212</v>
      </c>
      <c r="I10" s="98">
        <v>1396000</v>
      </c>
      <c r="J10" s="20" t="s">
        <v>213</v>
      </c>
      <c r="K10" s="21"/>
      <c r="L10" s="21" t="s">
        <v>229</v>
      </c>
      <c r="M10" s="108"/>
      <c r="N10" s="100"/>
    </row>
    <row r="11" spans="1:14" hidden="1">
      <c r="A11" s="752"/>
      <c r="B11" s="754"/>
      <c r="C11" s="15"/>
      <c r="D11" s="22"/>
      <c r="E11" s="16">
        <v>4</v>
      </c>
      <c r="F11" s="17" t="s">
        <v>33</v>
      </c>
      <c r="G11" s="18" t="s">
        <v>214</v>
      </c>
      <c r="H11" s="95" t="s">
        <v>212</v>
      </c>
      <c r="I11" s="98">
        <v>1396000</v>
      </c>
      <c r="J11" s="20" t="s">
        <v>213</v>
      </c>
      <c r="K11" s="21"/>
      <c r="L11" s="21" t="s">
        <v>229</v>
      </c>
      <c r="M11" s="108"/>
      <c r="N11" s="100"/>
    </row>
    <row r="12" spans="1:14" hidden="1">
      <c r="A12" s="752"/>
      <c r="B12" s="754"/>
      <c r="C12" s="15"/>
      <c r="D12" s="22"/>
      <c r="E12" s="16">
        <v>5</v>
      </c>
      <c r="F12" s="17" t="s">
        <v>34</v>
      </c>
      <c r="G12" s="18" t="s">
        <v>214</v>
      </c>
      <c r="H12" s="95" t="s">
        <v>212</v>
      </c>
      <c r="I12" s="98">
        <v>1396000</v>
      </c>
      <c r="J12" s="20" t="s">
        <v>213</v>
      </c>
      <c r="K12" s="21"/>
      <c r="L12" s="21" t="s">
        <v>229</v>
      </c>
      <c r="M12" s="108"/>
      <c r="N12" s="100"/>
    </row>
    <row r="13" spans="1:14" hidden="1">
      <c r="A13" s="752"/>
      <c r="B13" s="754"/>
      <c r="C13" s="15"/>
      <c r="D13" s="22"/>
      <c r="E13" s="16">
        <v>6</v>
      </c>
      <c r="F13" s="17" t="s">
        <v>35</v>
      </c>
      <c r="G13" s="18" t="s">
        <v>214</v>
      </c>
      <c r="H13" s="95" t="s">
        <v>212</v>
      </c>
      <c r="I13" s="98">
        <v>2793000</v>
      </c>
      <c r="J13" s="20" t="s">
        <v>213</v>
      </c>
      <c r="K13" s="21"/>
      <c r="L13" s="24" t="s">
        <v>229</v>
      </c>
      <c r="M13" s="108"/>
      <c r="N13" s="100"/>
    </row>
    <row r="14" spans="1:14" hidden="1">
      <c r="A14" s="752"/>
      <c r="B14" s="754"/>
      <c r="C14" s="15"/>
      <c r="D14" s="22"/>
      <c r="E14" s="16">
        <v>7</v>
      </c>
      <c r="F14" s="17" t="s">
        <v>36</v>
      </c>
      <c r="G14" s="18" t="s">
        <v>214</v>
      </c>
      <c r="H14" s="95" t="s">
        <v>212</v>
      </c>
      <c r="I14" s="98">
        <v>1396000</v>
      </c>
      <c r="J14" s="20" t="s">
        <v>213</v>
      </c>
      <c r="K14" s="21"/>
      <c r="L14" s="21" t="s">
        <v>229</v>
      </c>
      <c r="M14" s="108"/>
      <c r="N14" s="100"/>
    </row>
    <row r="15" spans="1:14" ht="27.6" hidden="1">
      <c r="A15" s="752"/>
      <c r="B15" s="754"/>
      <c r="C15" s="15"/>
      <c r="D15" s="22"/>
      <c r="E15" s="16">
        <v>8</v>
      </c>
      <c r="F15" s="17" t="s">
        <v>37</v>
      </c>
      <c r="G15" s="18" t="s">
        <v>214</v>
      </c>
      <c r="H15" s="95" t="s">
        <v>212</v>
      </c>
      <c r="I15" s="98">
        <v>1396000</v>
      </c>
      <c r="J15" s="20" t="s">
        <v>213</v>
      </c>
      <c r="K15" s="21"/>
      <c r="L15" s="21" t="s">
        <v>229</v>
      </c>
      <c r="M15" s="108"/>
      <c r="N15" s="100"/>
    </row>
    <row r="16" spans="1:14" hidden="1">
      <c r="A16" s="752"/>
      <c r="B16" s="754"/>
      <c r="C16" s="15"/>
      <c r="D16" s="22"/>
      <c r="E16" s="16"/>
      <c r="F16" s="17"/>
      <c r="G16" s="18"/>
      <c r="H16" s="95"/>
      <c r="I16" s="97"/>
      <c r="J16" s="20"/>
      <c r="K16" s="21"/>
      <c r="L16" s="21"/>
      <c r="M16" s="108"/>
      <c r="N16" s="100"/>
    </row>
    <row r="17" spans="1:14" ht="27.6" hidden="1">
      <c r="A17" s="752"/>
      <c r="B17" s="754"/>
      <c r="C17" s="15">
        <v>2</v>
      </c>
      <c r="D17" s="22" t="s">
        <v>38</v>
      </c>
      <c r="E17" s="16">
        <v>1</v>
      </c>
      <c r="F17" s="17" t="s">
        <v>39</v>
      </c>
      <c r="G17" s="18" t="s">
        <v>214</v>
      </c>
      <c r="H17" s="95" t="s">
        <v>212</v>
      </c>
      <c r="I17" s="98">
        <v>1396000</v>
      </c>
      <c r="J17" s="20" t="s">
        <v>213</v>
      </c>
      <c r="K17" s="21"/>
      <c r="L17" s="21" t="s">
        <v>229</v>
      </c>
      <c r="M17" s="108"/>
      <c r="N17" s="100"/>
    </row>
    <row r="18" spans="1:14" hidden="1">
      <c r="A18" s="752"/>
      <c r="B18" s="754"/>
      <c r="C18" s="15"/>
      <c r="D18" s="22"/>
      <c r="E18" s="16">
        <v>2</v>
      </c>
      <c r="F18" s="17" t="s">
        <v>40</v>
      </c>
      <c r="G18" s="18" t="s">
        <v>214</v>
      </c>
      <c r="H18" s="95" t="s">
        <v>212</v>
      </c>
      <c r="I18" s="98">
        <v>1396000</v>
      </c>
      <c r="J18" s="20" t="s">
        <v>213</v>
      </c>
      <c r="K18" s="21"/>
      <c r="L18" s="21" t="s">
        <v>229</v>
      </c>
      <c r="M18" s="108"/>
      <c r="N18" s="100"/>
    </row>
    <row r="19" spans="1:14" ht="27.6" hidden="1">
      <c r="A19" s="752"/>
      <c r="B19" s="754"/>
      <c r="C19" s="15"/>
      <c r="D19" s="22"/>
      <c r="E19" s="16">
        <v>3</v>
      </c>
      <c r="F19" s="17" t="s">
        <v>41</v>
      </c>
      <c r="G19" s="18" t="s">
        <v>214</v>
      </c>
      <c r="H19" s="95" t="s">
        <v>212</v>
      </c>
      <c r="I19" s="98">
        <v>1396000</v>
      </c>
      <c r="J19" s="20" t="s">
        <v>213</v>
      </c>
      <c r="K19" s="21"/>
      <c r="L19" s="21" t="s">
        <v>229</v>
      </c>
      <c r="M19" s="108"/>
      <c r="N19" s="100"/>
    </row>
    <row r="20" spans="1:14" ht="27.6" hidden="1">
      <c r="A20" s="752"/>
      <c r="B20" s="754"/>
      <c r="C20" s="15"/>
      <c r="D20" s="22"/>
      <c r="E20" s="16">
        <v>4</v>
      </c>
      <c r="F20" s="17" t="s">
        <v>42</v>
      </c>
      <c r="G20" s="18" t="s">
        <v>214</v>
      </c>
      <c r="H20" s="95" t="s">
        <v>212</v>
      </c>
      <c r="I20" s="98">
        <v>1396000</v>
      </c>
      <c r="J20" s="20" t="s">
        <v>213</v>
      </c>
      <c r="K20" s="21"/>
      <c r="L20" s="21" t="s">
        <v>229</v>
      </c>
      <c r="M20" s="108"/>
      <c r="N20" s="100"/>
    </row>
    <row r="21" spans="1:14" ht="27.6" hidden="1">
      <c r="A21" s="752"/>
      <c r="B21" s="754"/>
      <c r="C21" s="15"/>
      <c r="D21" s="22"/>
      <c r="E21" s="16">
        <v>5</v>
      </c>
      <c r="F21" s="17" t="s">
        <v>243</v>
      </c>
      <c r="G21" s="18" t="s">
        <v>214</v>
      </c>
      <c r="H21" s="95" t="s">
        <v>212</v>
      </c>
      <c r="I21" s="98">
        <v>0</v>
      </c>
      <c r="J21" s="20" t="s">
        <v>236</v>
      </c>
      <c r="K21" s="21"/>
      <c r="L21" s="21"/>
      <c r="M21" s="108"/>
      <c r="N21" s="100"/>
    </row>
    <row r="22" spans="1:14" hidden="1">
      <c r="A22" s="752"/>
      <c r="B22" s="754"/>
      <c r="C22" s="15"/>
      <c r="D22" s="22"/>
      <c r="E22" s="16">
        <v>6</v>
      </c>
      <c r="F22" s="17" t="s">
        <v>43</v>
      </c>
      <c r="G22" s="18" t="s">
        <v>214</v>
      </c>
      <c r="H22" s="95" t="s">
        <v>212</v>
      </c>
      <c r="I22" s="98">
        <v>1396000</v>
      </c>
      <c r="J22" s="20" t="s">
        <v>213</v>
      </c>
      <c r="K22" s="21"/>
      <c r="L22" s="21" t="s">
        <v>229</v>
      </c>
      <c r="M22" s="108"/>
      <c r="N22" s="100"/>
    </row>
    <row r="23" spans="1:14" hidden="1">
      <c r="A23" s="752"/>
      <c r="B23" s="754"/>
      <c r="C23" s="15"/>
      <c r="D23" s="22"/>
      <c r="E23" s="16">
        <v>7</v>
      </c>
      <c r="F23" s="17" t="s">
        <v>44</v>
      </c>
      <c r="G23" s="18" t="s">
        <v>214</v>
      </c>
      <c r="H23" s="95" t="s">
        <v>212</v>
      </c>
      <c r="I23" s="98">
        <v>2793000</v>
      </c>
      <c r="J23" s="20" t="s">
        <v>213</v>
      </c>
      <c r="K23" s="21"/>
      <c r="L23" s="21" t="s">
        <v>229</v>
      </c>
      <c r="M23" s="108"/>
      <c r="N23" s="100"/>
    </row>
    <row r="24" spans="1:14" hidden="1">
      <c r="A24" s="752"/>
      <c r="B24" s="754"/>
      <c r="C24" s="15"/>
      <c r="D24" s="22"/>
      <c r="E24" s="16">
        <v>8</v>
      </c>
      <c r="F24" s="17" t="s">
        <v>211</v>
      </c>
      <c r="G24" s="18" t="s">
        <v>214</v>
      </c>
      <c r="H24" s="95" t="s">
        <v>212</v>
      </c>
      <c r="I24" s="97">
        <v>4189000</v>
      </c>
      <c r="J24" s="20" t="s">
        <v>213</v>
      </c>
      <c r="K24" s="21"/>
      <c r="L24" s="21" t="s">
        <v>229</v>
      </c>
      <c r="M24" s="108"/>
      <c r="N24" s="100"/>
    </row>
    <row r="25" spans="1:14" hidden="1">
      <c r="A25" s="752"/>
      <c r="B25" s="754"/>
      <c r="C25" s="15"/>
      <c r="D25" s="22"/>
      <c r="E25" s="16"/>
      <c r="F25" s="17"/>
      <c r="G25" s="18"/>
      <c r="H25" s="95"/>
      <c r="I25" s="97"/>
      <c r="J25" s="20"/>
      <c r="K25" s="21"/>
      <c r="L25" s="21"/>
      <c r="M25" s="108"/>
      <c r="N25" s="100"/>
    </row>
    <row r="26" spans="1:14" ht="27.6" hidden="1">
      <c r="A26" s="752"/>
      <c r="B26" s="754"/>
      <c r="C26" s="15">
        <v>3</v>
      </c>
      <c r="D26" s="22" t="s">
        <v>45</v>
      </c>
      <c r="E26" s="16">
        <v>1</v>
      </c>
      <c r="F26" s="17" t="s">
        <v>46</v>
      </c>
      <c r="G26" s="18" t="s">
        <v>214</v>
      </c>
      <c r="H26" s="95" t="s">
        <v>212</v>
      </c>
      <c r="I26" s="98">
        <v>0</v>
      </c>
      <c r="J26" s="20" t="s">
        <v>213</v>
      </c>
      <c r="K26" s="21"/>
      <c r="L26" s="21" t="s">
        <v>229</v>
      </c>
      <c r="M26" s="108"/>
      <c r="N26" s="100"/>
    </row>
    <row r="27" spans="1:14" ht="27.6" hidden="1">
      <c r="A27" s="752"/>
      <c r="B27" s="754"/>
      <c r="C27" s="15"/>
      <c r="D27" s="22"/>
      <c r="E27" s="16">
        <v>2</v>
      </c>
      <c r="F27" s="17" t="s">
        <v>47</v>
      </c>
      <c r="G27" s="18" t="s">
        <v>214</v>
      </c>
      <c r="H27" s="95" t="s">
        <v>212</v>
      </c>
      <c r="I27" s="98">
        <v>1396000</v>
      </c>
      <c r="J27" s="20" t="s">
        <v>213</v>
      </c>
      <c r="K27" s="21"/>
      <c r="L27" s="21" t="s">
        <v>229</v>
      </c>
      <c r="M27" s="108"/>
      <c r="N27" s="100"/>
    </row>
    <row r="28" spans="1:14" ht="27.6" hidden="1">
      <c r="A28" s="752"/>
      <c r="B28" s="754"/>
      <c r="C28" s="15"/>
      <c r="D28" s="22"/>
      <c r="E28" s="16">
        <v>3</v>
      </c>
      <c r="F28" s="17" t="s">
        <v>48</v>
      </c>
      <c r="G28" s="18" t="s">
        <v>214</v>
      </c>
      <c r="H28" s="95" t="s">
        <v>212</v>
      </c>
      <c r="I28" s="97">
        <v>2793000</v>
      </c>
      <c r="J28" s="20" t="s">
        <v>213</v>
      </c>
      <c r="K28" s="21"/>
      <c r="L28" s="21" t="s">
        <v>229</v>
      </c>
      <c r="M28" s="108"/>
      <c r="N28" s="100"/>
    </row>
    <row r="29" spans="1:14" hidden="1">
      <c r="A29" s="752"/>
      <c r="B29" s="754"/>
      <c r="C29" s="15"/>
      <c r="D29" s="22"/>
      <c r="E29" s="16"/>
      <c r="F29" s="17"/>
      <c r="G29" s="18"/>
      <c r="H29" s="95"/>
      <c r="I29" s="98"/>
      <c r="J29" s="20"/>
      <c r="K29" s="21"/>
      <c r="L29" s="21"/>
      <c r="M29" s="108"/>
      <c r="N29" s="100"/>
    </row>
    <row r="30" spans="1:14" ht="27.6" hidden="1">
      <c r="A30" s="752"/>
      <c r="B30" s="754"/>
      <c r="C30" s="15">
        <v>4</v>
      </c>
      <c r="D30" s="22" t="s">
        <v>49</v>
      </c>
      <c r="E30" s="16">
        <v>1</v>
      </c>
      <c r="F30" s="17" t="s">
        <v>244</v>
      </c>
      <c r="G30" s="18" t="s">
        <v>214</v>
      </c>
      <c r="H30" s="95" t="s">
        <v>212</v>
      </c>
      <c r="I30" s="98">
        <v>0</v>
      </c>
      <c r="J30" s="20" t="s">
        <v>213</v>
      </c>
      <c r="K30" s="21"/>
      <c r="L30" s="21" t="s">
        <v>229</v>
      </c>
      <c r="M30" s="108"/>
      <c r="N30" s="100"/>
    </row>
    <row r="31" spans="1:14" hidden="1">
      <c r="A31" s="752"/>
      <c r="B31" s="754"/>
      <c r="C31" s="15"/>
      <c r="D31" s="22"/>
      <c r="E31" s="16">
        <v>2</v>
      </c>
      <c r="F31" s="17" t="s">
        <v>50</v>
      </c>
      <c r="G31" s="18" t="s">
        <v>214</v>
      </c>
      <c r="H31" s="95" t="s">
        <v>212</v>
      </c>
      <c r="I31" s="98">
        <v>2793000</v>
      </c>
      <c r="J31" s="20" t="s">
        <v>213</v>
      </c>
      <c r="K31" s="21"/>
      <c r="L31" s="21" t="s">
        <v>229</v>
      </c>
      <c r="M31" s="108"/>
      <c r="N31" s="100"/>
    </row>
    <row r="32" spans="1:14" hidden="1">
      <c r="A32" s="752"/>
      <c r="B32" s="754"/>
      <c r="C32" s="15"/>
      <c r="D32" s="22"/>
      <c r="E32" s="16">
        <v>3</v>
      </c>
      <c r="F32" s="17" t="s">
        <v>51</v>
      </c>
      <c r="G32" s="18" t="s">
        <v>214</v>
      </c>
      <c r="H32" s="95" t="s">
        <v>212</v>
      </c>
      <c r="I32" s="98">
        <v>2793000</v>
      </c>
      <c r="J32" s="20" t="s">
        <v>213</v>
      </c>
      <c r="K32" s="21"/>
      <c r="L32" s="21" t="s">
        <v>229</v>
      </c>
      <c r="M32" s="108"/>
      <c r="N32" s="100"/>
    </row>
    <row r="33" spans="1:14" hidden="1">
      <c r="A33" s="752"/>
      <c r="B33" s="754"/>
      <c r="C33" s="15"/>
      <c r="D33" s="22"/>
      <c r="E33" s="16">
        <v>4</v>
      </c>
      <c r="F33" s="17" t="s">
        <v>52</v>
      </c>
      <c r="G33" s="18" t="s">
        <v>214</v>
      </c>
      <c r="H33" s="95" t="s">
        <v>212</v>
      </c>
      <c r="I33" s="98">
        <v>2793000</v>
      </c>
      <c r="J33" s="20" t="s">
        <v>213</v>
      </c>
      <c r="K33" s="21"/>
      <c r="L33" s="21" t="s">
        <v>229</v>
      </c>
      <c r="M33" s="108"/>
      <c r="N33" s="100"/>
    </row>
    <row r="34" spans="1:14" ht="27.6" hidden="1">
      <c r="A34" s="752"/>
      <c r="B34" s="754"/>
      <c r="C34" s="15"/>
      <c r="D34" s="22"/>
      <c r="E34" s="16">
        <v>5</v>
      </c>
      <c r="F34" s="17" t="s">
        <v>53</v>
      </c>
      <c r="G34" s="18" t="s">
        <v>214</v>
      </c>
      <c r="H34" s="95" t="s">
        <v>212</v>
      </c>
      <c r="I34" s="97">
        <v>2793000</v>
      </c>
      <c r="J34" s="20" t="s">
        <v>213</v>
      </c>
      <c r="K34" s="21"/>
      <c r="L34" s="21" t="s">
        <v>229</v>
      </c>
      <c r="M34" s="108"/>
      <c r="N34" s="100"/>
    </row>
    <row r="35" spans="1:14" ht="27.6" hidden="1">
      <c r="A35" s="752"/>
      <c r="B35" s="754"/>
      <c r="C35" s="15"/>
      <c r="D35" s="22"/>
      <c r="E35" s="16">
        <v>6</v>
      </c>
      <c r="F35" s="17" t="s">
        <v>54</v>
      </c>
      <c r="G35" s="18" t="s">
        <v>214</v>
      </c>
      <c r="H35" s="95" t="s">
        <v>212</v>
      </c>
      <c r="I35" s="98">
        <v>2793000</v>
      </c>
      <c r="J35" s="20" t="s">
        <v>213</v>
      </c>
      <c r="K35" s="21"/>
      <c r="L35" s="21" t="s">
        <v>229</v>
      </c>
      <c r="M35" s="108"/>
      <c r="N35" s="100"/>
    </row>
    <row r="36" spans="1:14" hidden="1">
      <c r="A36" s="752"/>
      <c r="B36" s="754"/>
      <c r="C36" s="15"/>
      <c r="D36" s="22"/>
      <c r="E36" s="16"/>
      <c r="F36" s="17"/>
      <c r="G36" s="18"/>
      <c r="H36" s="95"/>
      <c r="I36" s="98"/>
      <c r="J36" s="20"/>
      <c r="K36" s="21"/>
      <c r="L36" s="21"/>
      <c r="M36" s="108"/>
      <c r="N36" s="100"/>
    </row>
    <row r="37" spans="1:14" ht="27.6" hidden="1">
      <c r="A37" s="752"/>
      <c r="B37" s="754"/>
      <c r="C37" s="15">
        <v>5</v>
      </c>
      <c r="D37" s="22" t="s">
        <v>55</v>
      </c>
      <c r="E37" s="16">
        <v>1</v>
      </c>
      <c r="F37" s="17" t="s">
        <v>56</v>
      </c>
      <c r="G37" s="18" t="s">
        <v>214</v>
      </c>
      <c r="H37" s="95" t="s">
        <v>212</v>
      </c>
      <c r="I37" s="98">
        <v>2793000</v>
      </c>
      <c r="J37" s="20" t="s">
        <v>213</v>
      </c>
      <c r="K37" s="21"/>
      <c r="L37" s="21" t="s">
        <v>229</v>
      </c>
      <c r="M37" s="108"/>
      <c r="N37" s="100"/>
    </row>
    <row r="38" spans="1:14" ht="27.6" hidden="1">
      <c r="A38" s="752"/>
      <c r="B38" s="754"/>
      <c r="C38" s="15"/>
      <c r="D38" s="25"/>
      <c r="E38" s="16">
        <v>2</v>
      </c>
      <c r="F38" s="17" t="s">
        <v>57</v>
      </c>
      <c r="G38" s="18" t="s">
        <v>214</v>
      </c>
      <c r="H38" s="95" t="s">
        <v>212</v>
      </c>
      <c r="I38" s="98">
        <v>2793000</v>
      </c>
      <c r="J38" s="20" t="s">
        <v>213</v>
      </c>
      <c r="K38" s="21"/>
      <c r="L38" s="21" t="s">
        <v>229</v>
      </c>
      <c r="M38" s="108"/>
      <c r="N38" s="100"/>
    </row>
    <row r="39" spans="1:14" ht="15" hidden="1" customHeight="1">
      <c r="A39" s="752"/>
      <c r="B39" s="754"/>
      <c r="C39" s="15"/>
      <c r="D39" s="26"/>
      <c r="E39" s="16">
        <v>3</v>
      </c>
      <c r="F39" s="17" t="s">
        <v>58</v>
      </c>
      <c r="G39" s="18" t="s">
        <v>214</v>
      </c>
      <c r="H39" s="95" t="s">
        <v>212</v>
      </c>
      <c r="I39" s="97">
        <v>2793000</v>
      </c>
      <c r="J39" s="20" t="s">
        <v>213</v>
      </c>
      <c r="K39" s="21"/>
      <c r="L39" s="21" t="s">
        <v>229</v>
      </c>
      <c r="M39" s="108"/>
      <c r="N39" s="100"/>
    </row>
    <row r="40" spans="1:14" ht="15" hidden="1" customHeight="1">
      <c r="A40" s="752"/>
      <c r="B40" s="754"/>
      <c r="C40" s="15"/>
      <c r="D40" s="27"/>
      <c r="E40" s="16">
        <v>4</v>
      </c>
      <c r="F40" s="17" t="s">
        <v>59</v>
      </c>
      <c r="G40" s="18" t="s">
        <v>214</v>
      </c>
      <c r="H40" s="95" t="s">
        <v>212</v>
      </c>
      <c r="I40" s="97">
        <v>2793000</v>
      </c>
      <c r="J40" s="20" t="s">
        <v>213</v>
      </c>
      <c r="K40" s="21"/>
      <c r="L40" s="21" t="s">
        <v>229</v>
      </c>
      <c r="M40" s="108"/>
      <c r="N40" s="100"/>
    </row>
    <row r="41" spans="1:14" ht="15" hidden="1" customHeight="1">
      <c r="A41" s="752"/>
      <c r="B41" s="754"/>
      <c r="C41" s="15"/>
      <c r="D41" s="27"/>
      <c r="E41" s="16"/>
      <c r="F41" s="17"/>
      <c r="G41" s="18"/>
      <c r="H41" s="95"/>
      <c r="I41" s="98"/>
      <c r="J41" s="20"/>
      <c r="K41" s="21"/>
      <c r="L41" s="21"/>
      <c r="M41" s="108"/>
      <c r="N41" s="100"/>
    </row>
    <row r="42" spans="1:14" ht="15" hidden="1" customHeight="1">
      <c r="A42" s="752"/>
      <c r="B42" s="754"/>
      <c r="C42" s="15">
        <v>6</v>
      </c>
      <c r="D42" s="27" t="s">
        <v>60</v>
      </c>
      <c r="E42" s="16">
        <v>1</v>
      </c>
      <c r="F42" s="17" t="s">
        <v>233</v>
      </c>
      <c r="G42" s="18" t="s">
        <v>214</v>
      </c>
      <c r="H42" s="95" t="s">
        <v>212</v>
      </c>
      <c r="I42" s="98">
        <v>0</v>
      </c>
      <c r="J42" s="20" t="s">
        <v>213</v>
      </c>
      <c r="K42" s="21"/>
      <c r="L42" s="21" t="s">
        <v>229</v>
      </c>
      <c r="M42" s="108"/>
      <c r="N42" s="100"/>
    </row>
    <row r="43" spans="1:14" ht="27.6" hidden="1">
      <c r="A43" s="752"/>
      <c r="B43" s="754"/>
      <c r="C43" s="15"/>
      <c r="D43" s="27"/>
      <c r="E43" s="16">
        <v>2</v>
      </c>
      <c r="F43" s="17" t="s">
        <v>61</v>
      </c>
      <c r="G43" s="18" t="s">
        <v>214</v>
      </c>
      <c r="H43" s="95" t="s">
        <v>212</v>
      </c>
      <c r="I43" s="98">
        <v>2793000</v>
      </c>
      <c r="J43" s="20" t="s">
        <v>213</v>
      </c>
      <c r="K43" s="21"/>
      <c r="L43" s="21" t="s">
        <v>229</v>
      </c>
      <c r="M43" s="108"/>
      <c r="N43" s="100"/>
    </row>
    <row r="44" spans="1:14" hidden="1">
      <c r="A44" s="752"/>
      <c r="B44" s="754"/>
      <c r="C44" s="15"/>
      <c r="D44" s="22"/>
      <c r="E44" s="16">
        <v>3</v>
      </c>
      <c r="F44" s="17" t="s">
        <v>62</v>
      </c>
      <c r="G44" s="18" t="s">
        <v>214</v>
      </c>
      <c r="H44" s="95" t="s">
        <v>212</v>
      </c>
      <c r="I44" s="97">
        <v>2793000</v>
      </c>
      <c r="J44" s="20" t="s">
        <v>213</v>
      </c>
      <c r="K44" s="21"/>
      <c r="L44" s="21" t="s">
        <v>229</v>
      </c>
      <c r="M44" s="108"/>
      <c r="N44" s="100"/>
    </row>
    <row r="45" spans="1:14" ht="27.6" hidden="1">
      <c r="A45" s="752"/>
      <c r="B45" s="754"/>
      <c r="C45" s="15"/>
      <c r="D45" s="22"/>
      <c r="E45" s="16">
        <v>4</v>
      </c>
      <c r="F45" s="17" t="s">
        <v>63</v>
      </c>
      <c r="G45" s="18" t="s">
        <v>214</v>
      </c>
      <c r="H45" s="95" t="s">
        <v>212</v>
      </c>
      <c r="I45" s="98">
        <v>5586000</v>
      </c>
      <c r="J45" s="20" t="s">
        <v>213</v>
      </c>
      <c r="K45" s="21"/>
      <c r="L45" s="21" t="s">
        <v>229</v>
      </c>
      <c r="M45" s="108"/>
      <c r="N45" s="100"/>
    </row>
    <row r="46" spans="1:14" hidden="1">
      <c r="A46" s="752"/>
      <c r="B46" s="754"/>
      <c r="C46" s="15"/>
      <c r="D46" s="22"/>
      <c r="E46" s="16"/>
      <c r="F46" s="17"/>
      <c r="G46" s="18"/>
      <c r="H46" s="95"/>
      <c r="I46" s="98"/>
      <c r="J46" s="20"/>
      <c r="K46" s="21"/>
      <c r="L46" s="21"/>
      <c r="M46" s="108"/>
      <c r="N46" s="100"/>
    </row>
    <row r="47" spans="1:14" ht="41.4" hidden="1">
      <c r="A47" s="752"/>
      <c r="B47" s="754"/>
      <c r="C47" s="15">
        <v>7</v>
      </c>
      <c r="D47" s="1" t="s">
        <v>64</v>
      </c>
      <c r="E47" s="16">
        <v>1</v>
      </c>
      <c r="F47" s="17" t="s">
        <v>65</v>
      </c>
      <c r="G47" s="18" t="s">
        <v>214</v>
      </c>
      <c r="H47" s="95" t="s">
        <v>212</v>
      </c>
      <c r="I47" s="98">
        <v>5586000</v>
      </c>
      <c r="J47" s="20" t="s">
        <v>213</v>
      </c>
      <c r="K47" s="21"/>
      <c r="L47" s="21" t="s">
        <v>229</v>
      </c>
      <c r="M47" s="108"/>
      <c r="N47" s="100"/>
    </row>
    <row r="48" spans="1:14" ht="15" hidden="1" customHeight="1">
      <c r="A48" s="752"/>
      <c r="B48" s="754"/>
      <c r="C48" s="15"/>
      <c r="D48" s="1"/>
      <c r="E48" s="16">
        <v>2</v>
      </c>
      <c r="F48" s="17" t="s">
        <v>66</v>
      </c>
      <c r="G48" s="18" t="s">
        <v>214</v>
      </c>
      <c r="H48" s="95" t="s">
        <v>212</v>
      </c>
      <c r="I48" s="97">
        <v>1396000</v>
      </c>
      <c r="J48" s="20" t="s">
        <v>213</v>
      </c>
      <c r="K48" s="21"/>
      <c r="L48" s="21" t="s">
        <v>229</v>
      </c>
      <c r="M48" s="108"/>
      <c r="N48" s="100"/>
    </row>
    <row r="49" spans="1:14" hidden="1">
      <c r="A49" s="752"/>
      <c r="B49" s="754"/>
      <c r="C49" s="15"/>
      <c r="D49" s="22"/>
      <c r="E49" s="16">
        <v>3</v>
      </c>
      <c r="F49" s="17" t="s">
        <v>67</v>
      </c>
      <c r="G49" s="18" t="s">
        <v>214</v>
      </c>
      <c r="H49" s="95" t="s">
        <v>212</v>
      </c>
      <c r="I49" s="98">
        <v>1396000</v>
      </c>
      <c r="J49" s="20" t="s">
        <v>213</v>
      </c>
      <c r="K49" s="21"/>
      <c r="L49" s="21" t="s">
        <v>229</v>
      </c>
      <c r="M49" s="108"/>
      <c r="N49" s="100"/>
    </row>
    <row r="50" spans="1:14" ht="27.6" hidden="1">
      <c r="A50" s="752"/>
      <c r="B50" s="754"/>
      <c r="C50" s="15"/>
      <c r="D50" s="22"/>
      <c r="E50" s="16">
        <v>4</v>
      </c>
      <c r="F50" s="17" t="s">
        <v>232</v>
      </c>
      <c r="G50" s="18" t="s">
        <v>214</v>
      </c>
      <c r="H50" s="95" t="s">
        <v>212</v>
      </c>
      <c r="I50" s="97">
        <v>0</v>
      </c>
      <c r="J50" s="20" t="s">
        <v>213</v>
      </c>
      <c r="K50" s="21"/>
      <c r="L50" s="21" t="s">
        <v>229</v>
      </c>
      <c r="M50" s="108"/>
      <c r="N50" s="100"/>
    </row>
    <row r="51" spans="1:14" ht="15" hidden="1" customHeight="1">
      <c r="A51" s="752"/>
      <c r="B51" s="754"/>
      <c r="C51" s="15"/>
      <c r="D51" s="1"/>
      <c r="E51" s="16">
        <v>5</v>
      </c>
      <c r="F51" s="28" t="s">
        <v>68</v>
      </c>
      <c r="G51" s="20" t="s">
        <v>214</v>
      </c>
      <c r="H51" s="95" t="s">
        <v>212</v>
      </c>
      <c r="I51" s="98">
        <v>4189000</v>
      </c>
      <c r="J51" s="20" t="s">
        <v>213</v>
      </c>
      <c r="K51" s="21"/>
      <c r="L51" s="24" t="s">
        <v>229</v>
      </c>
      <c r="M51" s="108"/>
      <c r="N51" s="100"/>
    </row>
    <row r="52" spans="1:14" ht="15" hidden="1" customHeight="1">
      <c r="A52" s="752"/>
      <c r="B52" s="754"/>
      <c r="C52" s="15"/>
      <c r="D52" s="29"/>
      <c r="E52" s="30"/>
      <c r="F52" s="31"/>
      <c r="G52" s="20"/>
      <c r="H52" s="95"/>
      <c r="I52" s="98">
        <v>0</v>
      </c>
      <c r="J52" s="20"/>
      <c r="K52" s="21"/>
      <c r="L52" s="24"/>
      <c r="M52" s="108"/>
      <c r="N52" s="100"/>
    </row>
    <row r="53" spans="1:14" ht="15" hidden="1" customHeight="1">
      <c r="A53" s="752"/>
      <c r="B53" s="754"/>
      <c r="C53" s="15">
        <v>8</v>
      </c>
      <c r="D53" s="1" t="s">
        <v>69</v>
      </c>
      <c r="E53" s="30">
        <v>1</v>
      </c>
      <c r="F53" s="32" t="s">
        <v>70</v>
      </c>
      <c r="G53" s="20" t="s">
        <v>214</v>
      </c>
      <c r="H53" s="95" t="s">
        <v>212</v>
      </c>
      <c r="I53" s="98">
        <v>1396000</v>
      </c>
      <c r="J53" s="20" t="s">
        <v>213</v>
      </c>
      <c r="K53" s="21"/>
      <c r="L53" s="24" t="s">
        <v>229</v>
      </c>
      <c r="M53" s="108"/>
      <c r="N53" s="100"/>
    </row>
    <row r="54" spans="1:14" ht="15" hidden="1" customHeight="1">
      <c r="A54" s="752"/>
      <c r="B54" s="754"/>
      <c r="C54" s="15"/>
      <c r="D54" s="1"/>
      <c r="E54" s="30">
        <v>2</v>
      </c>
      <c r="F54" s="28" t="s">
        <v>71</v>
      </c>
      <c r="G54" s="20" t="s">
        <v>214</v>
      </c>
      <c r="H54" s="95" t="s">
        <v>212</v>
      </c>
      <c r="I54" s="97">
        <v>2793000</v>
      </c>
      <c r="J54" s="20" t="s">
        <v>213</v>
      </c>
      <c r="K54" s="21"/>
      <c r="L54" s="24" t="s">
        <v>229</v>
      </c>
      <c r="M54" s="108"/>
      <c r="N54" s="100"/>
    </row>
    <row r="55" spans="1:14" ht="15" hidden="1" customHeight="1">
      <c r="A55" s="752"/>
      <c r="B55" s="754"/>
      <c r="C55" s="15"/>
      <c r="D55" s="1"/>
      <c r="E55" s="16">
        <v>3</v>
      </c>
      <c r="F55" s="28" t="s">
        <v>72</v>
      </c>
      <c r="G55" s="20" t="s">
        <v>214</v>
      </c>
      <c r="H55" s="95" t="s">
        <v>212</v>
      </c>
      <c r="I55" s="98">
        <v>2793000</v>
      </c>
      <c r="J55" s="20" t="s">
        <v>213</v>
      </c>
      <c r="K55" s="21"/>
      <c r="L55" s="21" t="s">
        <v>229</v>
      </c>
      <c r="M55" s="108"/>
      <c r="N55" s="100"/>
    </row>
    <row r="56" spans="1:14" ht="15" hidden="1" customHeight="1">
      <c r="A56" s="752"/>
      <c r="B56" s="754"/>
      <c r="C56" s="15"/>
      <c r="D56" s="1"/>
      <c r="E56" s="16"/>
      <c r="F56" s="28"/>
      <c r="G56" s="20"/>
      <c r="H56" s="95"/>
      <c r="I56" s="98">
        <v>0</v>
      </c>
      <c r="J56" s="20"/>
      <c r="K56" s="21"/>
      <c r="L56" s="24"/>
      <c r="M56" s="108"/>
      <c r="N56" s="100"/>
    </row>
    <row r="57" spans="1:14" ht="15" hidden="1" customHeight="1">
      <c r="A57" s="752"/>
      <c r="B57" s="754"/>
      <c r="C57" s="15">
        <v>9</v>
      </c>
      <c r="D57" s="33" t="s">
        <v>15</v>
      </c>
      <c r="E57" s="16">
        <v>1</v>
      </c>
      <c r="F57" s="28" t="s">
        <v>73</v>
      </c>
      <c r="G57" s="20" t="s">
        <v>214</v>
      </c>
      <c r="H57" s="95" t="s">
        <v>212</v>
      </c>
      <c r="I57" s="98">
        <v>101944000</v>
      </c>
      <c r="J57" s="20" t="s">
        <v>213</v>
      </c>
      <c r="K57" s="21"/>
      <c r="L57" s="21" t="s">
        <v>229</v>
      </c>
      <c r="M57" s="108"/>
      <c r="N57" s="100"/>
    </row>
    <row r="58" spans="1:14" hidden="1">
      <c r="A58" s="752"/>
      <c r="B58" s="754"/>
      <c r="C58" s="15"/>
      <c r="D58" s="22"/>
      <c r="E58" s="16">
        <v>2</v>
      </c>
      <c r="F58" s="28" t="s">
        <v>74</v>
      </c>
      <c r="G58" s="34" t="s">
        <v>214</v>
      </c>
      <c r="H58" s="95" t="s">
        <v>212</v>
      </c>
      <c r="I58" s="98">
        <v>36321000</v>
      </c>
      <c r="J58" s="34" t="s">
        <v>213</v>
      </c>
      <c r="K58" s="35"/>
      <c r="L58" s="35" t="s">
        <v>229</v>
      </c>
      <c r="M58" s="109"/>
      <c r="N58" s="101"/>
    </row>
    <row r="59" spans="1:14" ht="27.6" hidden="1">
      <c r="A59" s="752"/>
      <c r="B59" s="754"/>
      <c r="C59" s="15"/>
      <c r="D59" s="22"/>
      <c r="E59" s="16">
        <v>3</v>
      </c>
      <c r="F59" s="28" t="s">
        <v>75</v>
      </c>
      <c r="G59" s="34" t="s">
        <v>214</v>
      </c>
      <c r="H59" s="95" t="s">
        <v>212</v>
      </c>
      <c r="I59" s="98">
        <v>9775000</v>
      </c>
      <c r="J59" s="34" t="s">
        <v>213</v>
      </c>
      <c r="K59" s="35"/>
      <c r="L59" s="35" t="s">
        <v>229</v>
      </c>
      <c r="M59" s="109"/>
      <c r="N59" s="101"/>
    </row>
    <row r="60" spans="1:14" hidden="1">
      <c r="A60" s="752"/>
      <c r="B60" s="754"/>
      <c r="C60" s="15"/>
      <c r="D60" s="22"/>
      <c r="E60" s="16">
        <v>4</v>
      </c>
      <c r="F60" s="28" t="s">
        <v>76</v>
      </c>
      <c r="G60" s="34" t="s">
        <v>214</v>
      </c>
      <c r="H60" s="95" t="s">
        <v>212</v>
      </c>
      <c r="I60" s="98">
        <v>16758000</v>
      </c>
      <c r="J60" s="34" t="s">
        <v>213</v>
      </c>
      <c r="K60" s="35"/>
      <c r="L60" s="35" t="s">
        <v>229</v>
      </c>
      <c r="M60" s="109"/>
      <c r="N60" s="101"/>
    </row>
    <row r="61" spans="1:14" ht="27.6" hidden="1">
      <c r="A61" s="752"/>
      <c r="B61" s="754"/>
      <c r="C61" s="15"/>
      <c r="D61" s="22"/>
      <c r="E61" s="30">
        <v>5</v>
      </c>
      <c r="F61" s="37" t="s">
        <v>77</v>
      </c>
      <c r="G61" s="34" t="s">
        <v>214</v>
      </c>
      <c r="H61" s="95" t="s">
        <v>212</v>
      </c>
      <c r="I61" s="98">
        <v>8379000</v>
      </c>
      <c r="J61" s="34" t="s">
        <v>213</v>
      </c>
      <c r="K61" s="35"/>
      <c r="L61" s="35" t="s">
        <v>229</v>
      </c>
      <c r="M61" s="109"/>
      <c r="N61" s="101"/>
    </row>
    <row r="62" spans="1:14" hidden="1">
      <c r="A62" s="752"/>
      <c r="B62" s="754"/>
      <c r="C62" s="15"/>
      <c r="D62" s="22"/>
      <c r="E62" s="30">
        <v>6</v>
      </c>
      <c r="F62" s="37" t="s">
        <v>16</v>
      </c>
      <c r="G62" s="34" t="s">
        <v>214</v>
      </c>
      <c r="H62" s="95" t="s">
        <v>212</v>
      </c>
      <c r="I62" s="97">
        <v>6982000</v>
      </c>
      <c r="J62" s="34" t="s">
        <v>213</v>
      </c>
      <c r="K62" s="35"/>
      <c r="L62" s="35" t="s">
        <v>229</v>
      </c>
      <c r="M62" s="109"/>
      <c r="N62" s="101"/>
    </row>
    <row r="63" spans="1:14" ht="18" hidden="1" customHeight="1">
      <c r="A63" s="752"/>
      <c r="B63" s="754"/>
      <c r="C63" s="15"/>
      <c r="D63" s="22"/>
      <c r="E63" s="30">
        <v>7</v>
      </c>
      <c r="F63" s="37" t="s">
        <v>78</v>
      </c>
      <c r="G63" s="34" t="s">
        <v>214</v>
      </c>
      <c r="H63" s="95" t="s">
        <v>212</v>
      </c>
      <c r="I63" s="97">
        <v>6982000</v>
      </c>
      <c r="J63" s="34" t="s">
        <v>213</v>
      </c>
      <c r="K63" s="35"/>
      <c r="L63" s="35" t="s">
        <v>229</v>
      </c>
      <c r="M63" s="109"/>
      <c r="N63" s="101"/>
    </row>
    <row r="64" spans="1:14" hidden="1">
      <c r="A64" s="752"/>
      <c r="B64" s="754"/>
      <c r="C64" s="15"/>
      <c r="D64" s="22"/>
      <c r="E64" s="30"/>
      <c r="F64" s="38"/>
      <c r="G64" s="34"/>
      <c r="H64" s="95"/>
      <c r="I64" s="98">
        <v>0</v>
      </c>
      <c r="J64" s="34"/>
      <c r="K64" s="35"/>
      <c r="L64" s="35"/>
      <c r="M64" s="109"/>
      <c r="N64" s="101"/>
    </row>
    <row r="65" spans="1:14" ht="18" hidden="1" customHeight="1">
      <c r="A65" s="752"/>
      <c r="B65" s="754"/>
      <c r="C65" s="15">
        <v>10</v>
      </c>
      <c r="D65" s="22" t="s">
        <v>234</v>
      </c>
      <c r="E65" s="30">
        <v>1</v>
      </c>
      <c r="F65" s="38" t="s">
        <v>230</v>
      </c>
      <c r="G65" s="34" t="s">
        <v>214</v>
      </c>
      <c r="H65" s="95" t="s">
        <v>212</v>
      </c>
      <c r="I65" s="98">
        <v>0</v>
      </c>
      <c r="J65" s="34" t="s">
        <v>213</v>
      </c>
      <c r="K65" s="35"/>
      <c r="L65" s="35" t="s">
        <v>229</v>
      </c>
      <c r="M65" s="109"/>
      <c r="N65" s="101"/>
    </row>
    <row r="66" spans="1:14" hidden="1">
      <c r="A66" s="752"/>
      <c r="B66" s="754"/>
      <c r="C66" s="15"/>
      <c r="D66" s="22"/>
      <c r="E66" s="30">
        <v>2</v>
      </c>
      <c r="F66" s="38" t="s">
        <v>231</v>
      </c>
      <c r="G66" s="34" t="s">
        <v>214</v>
      </c>
      <c r="H66" s="95" t="s">
        <v>212</v>
      </c>
      <c r="I66" s="98">
        <v>0</v>
      </c>
      <c r="J66" s="34" t="s">
        <v>213</v>
      </c>
      <c r="K66" s="35"/>
      <c r="L66" s="35" t="s">
        <v>229</v>
      </c>
      <c r="M66" s="109"/>
      <c r="N66" s="101"/>
    </row>
    <row r="67" spans="1:14" hidden="1">
      <c r="A67" s="752"/>
      <c r="B67" s="754"/>
      <c r="C67" s="15"/>
      <c r="D67" s="22"/>
      <c r="E67" s="30">
        <v>3</v>
      </c>
      <c r="F67" s="38" t="s">
        <v>79</v>
      </c>
      <c r="G67" s="34" t="s">
        <v>214</v>
      </c>
      <c r="H67" s="95" t="s">
        <v>212</v>
      </c>
      <c r="I67" s="98">
        <v>1396000</v>
      </c>
      <c r="J67" s="34" t="s">
        <v>213</v>
      </c>
      <c r="K67" s="35"/>
      <c r="L67" s="35" t="s">
        <v>229</v>
      </c>
      <c r="M67" s="109"/>
      <c r="N67" s="101"/>
    </row>
    <row r="68" spans="1:14" hidden="1">
      <c r="A68" s="752"/>
      <c r="B68" s="754"/>
      <c r="C68" s="15"/>
      <c r="D68" s="22"/>
      <c r="E68" s="30">
        <v>4</v>
      </c>
      <c r="F68" s="38" t="s">
        <v>80</v>
      </c>
      <c r="G68" s="34" t="s">
        <v>214</v>
      </c>
      <c r="H68" s="95" t="s">
        <v>212</v>
      </c>
      <c r="I68" s="98">
        <v>1396000</v>
      </c>
      <c r="J68" s="34" t="s">
        <v>213</v>
      </c>
      <c r="K68" s="35"/>
      <c r="L68" s="35" t="s">
        <v>229</v>
      </c>
      <c r="M68" s="109"/>
      <c r="N68" s="101"/>
    </row>
    <row r="69" spans="1:14" hidden="1">
      <c r="A69" s="752"/>
      <c r="B69" s="754"/>
      <c r="C69" s="15"/>
      <c r="D69" s="22"/>
      <c r="E69" s="30">
        <v>5</v>
      </c>
      <c r="F69" s="38" t="s">
        <v>81</v>
      </c>
      <c r="G69" s="34" t="s">
        <v>214</v>
      </c>
      <c r="H69" s="95" t="s">
        <v>212</v>
      </c>
      <c r="I69" s="98">
        <v>1396000</v>
      </c>
      <c r="J69" s="34" t="s">
        <v>213</v>
      </c>
      <c r="K69" s="35"/>
      <c r="L69" s="35" t="s">
        <v>229</v>
      </c>
      <c r="M69" s="109"/>
      <c r="N69" s="101"/>
    </row>
    <row r="70" spans="1:14" hidden="1">
      <c r="A70" s="752"/>
      <c r="B70" s="754"/>
      <c r="C70" s="15"/>
      <c r="D70" s="22"/>
      <c r="E70" s="30"/>
      <c r="F70" s="38"/>
      <c r="G70" s="34"/>
      <c r="H70" s="95"/>
      <c r="I70" s="19"/>
      <c r="J70" s="34"/>
      <c r="K70" s="35"/>
      <c r="L70" s="35"/>
      <c r="M70" s="109"/>
      <c r="N70" s="101"/>
    </row>
    <row r="71" spans="1:14" hidden="1">
      <c r="A71" s="752"/>
      <c r="B71" s="754"/>
      <c r="C71" s="15"/>
      <c r="D71" s="22"/>
      <c r="E71" s="30"/>
      <c r="F71" s="38"/>
      <c r="G71" s="34"/>
      <c r="H71" s="95"/>
      <c r="I71" s="19"/>
      <c r="J71" s="34"/>
      <c r="K71" s="35"/>
      <c r="L71" s="39"/>
      <c r="M71" s="109"/>
      <c r="N71" s="101"/>
    </row>
    <row r="72" spans="1:14" ht="14.4" hidden="1" thickBot="1">
      <c r="A72" s="40" t="s">
        <v>17</v>
      </c>
      <c r="B72" s="41"/>
      <c r="C72" s="41"/>
      <c r="D72" s="41"/>
      <c r="E72" s="41"/>
      <c r="F72" s="41"/>
      <c r="G72" s="41"/>
      <c r="H72" s="41"/>
      <c r="I72" s="42">
        <f>SUM(I8:I71)</f>
        <v>279300000</v>
      </c>
      <c r="J72" s="43"/>
      <c r="K72" s="43"/>
      <c r="L72" s="110"/>
      <c r="M72" s="111"/>
      <c r="N72" s="102"/>
    </row>
    <row r="73" spans="1:14" ht="12.75" hidden="1" customHeight="1">
      <c r="A73" s="757">
        <v>2</v>
      </c>
      <c r="B73" s="745" t="s">
        <v>18</v>
      </c>
      <c r="C73" s="45">
        <v>1</v>
      </c>
      <c r="D73" s="46" t="s">
        <v>206</v>
      </c>
      <c r="E73" s="47">
        <v>1</v>
      </c>
      <c r="F73" s="48" t="s">
        <v>82</v>
      </c>
      <c r="G73" s="13" t="s">
        <v>214</v>
      </c>
      <c r="H73" s="13" t="s">
        <v>212</v>
      </c>
      <c r="I73" s="97">
        <v>12009000</v>
      </c>
      <c r="J73" s="13" t="s">
        <v>220</v>
      </c>
      <c r="K73" s="14"/>
      <c r="L73" s="14" t="s">
        <v>229</v>
      </c>
      <c r="M73" s="107"/>
      <c r="N73" s="99"/>
    </row>
    <row r="74" spans="1:14" ht="12.75" hidden="1" customHeight="1">
      <c r="A74" s="758"/>
      <c r="B74" s="746"/>
      <c r="C74" s="28"/>
      <c r="D74" s="49"/>
      <c r="E74" s="50">
        <v>2</v>
      </c>
      <c r="F74" s="51" t="s">
        <v>83</v>
      </c>
      <c r="G74" s="20" t="s">
        <v>214</v>
      </c>
      <c r="H74" s="20" t="s">
        <v>212</v>
      </c>
      <c r="I74" s="98">
        <v>5204000</v>
      </c>
      <c r="J74" s="34" t="s">
        <v>220</v>
      </c>
      <c r="K74" s="35"/>
      <c r="L74" s="35" t="s">
        <v>229</v>
      </c>
      <c r="M74" s="109"/>
      <c r="N74" s="101"/>
    </row>
    <row r="75" spans="1:14" ht="12.75" hidden="1" customHeight="1">
      <c r="A75" s="758"/>
      <c r="B75" s="746"/>
      <c r="C75" s="28"/>
      <c r="E75" s="50">
        <v>3</v>
      </c>
      <c r="F75" s="51" t="s">
        <v>84</v>
      </c>
      <c r="G75" s="34" t="s">
        <v>214</v>
      </c>
      <c r="H75" s="34" t="s">
        <v>212</v>
      </c>
      <c r="I75" s="98">
        <v>10008000</v>
      </c>
      <c r="J75" s="34" t="s">
        <v>220</v>
      </c>
      <c r="K75" s="35"/>
      <c r="L75" s="35" t="s">
        <v>229</v>
      </c>
      <c r="M75" s="109"/>
      <c r="N75" s="101"/>
    </row>
    <row r="76" spans="1:14" ht="12.75" hidden="1" customHeight="1">
      <c r="A76" s="758"/>
      <c r="B76" s="746"/>
      <c r="C76" s="28"/>
      <c r="D76" s="49"/>
      <c r="E76" s="50">
        <v>4</v>
      </c>
      <c r="F76" s="51" t="s">
        <v>85</v>
      </c>
      <c r="G76" s="34" t="s">
        <v>214</v>
      </c>
      <c r="H76" s="34" t="s">
        <v>212</v>
      </c>
      <c r="I76" s="98">
        <v>8006000</v>
      </c>
      <c r="J76" s="34" t="s">
        <v>220</v>
      </c>
      <c r="K76" s="35"/>
      <c r="L76" s="35" t="s">
        <v>229</v>
      </c>
      <c r="M76" s="109"/>
      <c r="N76" s="101"/>
    </row>
    <row r="77" spans="1:14" ht="12.75" hidden="1" customHeight="1">
      <c r="A77" s="758"/>
      <c r="B77" s="746"/>
      <c r="C77" s="28"/>
      <c r="D77" s="49"/>
      <c r="E77" s="50">
        <v>5</v>
      </c>
      <c r="F77" s="51" t="s">
        <v>86</v>
      </c>
      <c r="G77" s="34" t="s">
        <v>214</v>
      </c>
      <c r="H77" s="34" t="s">
        <v>212</v>
      </c>
      <c r="I77" s="98">
        <v>12009000</v>
      </c>
      <c r="J77" s="34" t="s">
        <v>220</v>
      </c>
      <c r="K77" s="35"/>
      <c r="L77" s="35" t="s">
        <v>229</v>
      </c>
      <c r="M77" s="109"/>
      <c r="N77" s="101"/>
    </row>
    <row r="78" spans="1:14" ht="12.75" hidden="1" customHeight="1">
      <c r="A78" s="758"/>
      <c r="B78" s="746"/>
      <c r="C78" s="15"/>
      <c r="D78" s="1"/>
      <c r="E78" s="50">
        <v>6</v>
      </c>
      <c r="F78" s="51" t="s">
        <v>87</v>
      </c>
      <c r="G78" s="34" t="s">
        <v>214</v>
      </c>
      <c r="H78" s="34" t="s">
        <v>212</v>
      </c>
      <c r="I78" s="98">
        <v>2001000</v>
      </c>
      <c r="J78" s="34" t="s">
        <v>220</v>
      </c>
      <c r="K78" s="35"/>
      <c r="L78" s="35" t="s">
        <v>229</v>
      </c>
      <c r="M78" s="109"/>
      <c r="N78" s="101"/>
    </row>
    <row r="79" spans="1:14" ht="12.75" hidden="1" customHeight="1">
      <c r="A79" s="758"/>
      <c r="B79" s="746"/>
      <c r="C79" s="28"/>
      <c r="D79" s="49"/>
      <c r="E79" s="50">
        <v>7</v>
      </c>
      <c r="F79" s="51" t="s">
        <v>88</v>
      </c>
      <c r="G79" s="34" t="s">
        <v>214</v>
      </c>
      <c r="H79" s="34" t="s">
        <v>212</v>
      </c>
      <c r="I79" s="98">
        <v>16013000</v>
      </c>
      <c r="J79" s="34" t="s">
        <v>220</v>
      </c>
      <c r="K79" s="35"/>
      <c r="L79" s="35" t="s">
        <v>229</v>
      </c>
      <c r="M79" s="109"/>
      <c r="N79" s="101"/>
    </row>
    <row r="80" spans="1:14" ht="12.75" hidden="1" customHeight="1">
      <c r="A80" s="758"/>
      <c r="B80" s="746"/>
      <c r="C80" s="28"/>
      <c r="D80" s="49"/>
      <c r="E80" s="50">
        <v>8</v>
      </c>
      <c r="F80" s="51" t="s">
        <v>89</v>
      </c>
      <c r="G80" s="34" t="s">
        <v>214</v>
      </c>
      <c r="H80" s="34" t="s">
        <v>212</v>
      </c>
      <c r="I80" s="98">
        <v>0</v>
      </c>
      <c r="J80" s="34" t="s">
        <v>236</v>
      </c>
      <c r="K80" s="35"/>
      <c r="L80" s="109"/>
      <c r="M80" s="109"/>
      <c r="N80" s="91"/>
    </row>
    <row r="81" spans="1:14" ht="12.75" hidden="1" customHeight="1">
      <c r="A81" s="758"/>
      <c r="B81" s="746"/>
      <c r="C81" s="28"/>
      <c r="D81" s="49"/>
      <c r="E81" s="50">
        <v>9</v>
      </c>
      <c r="F81" s="51" t="s">
        <v>90</v>
      </c>
      <c r="G81" s="34" t="s">
        <v>214</v>
      </c>
      <c r="H81" s="34" t="s">
        <v>212</v>
      </c>
      <c r="I81" s="98">
        <v>0</v>
      </c>
      <c r="J81" s="34" t="s">
        <v>236</v>
      </c>
      <c r="K81" s="35"/>
      <c r="L81" s="109"/>
      <c r="M81" s="109"/>
      <c r="N81" s="101"/>
    </row>
    <row r="82" spans="1:14" ht="12.75" hidden="1" customHeight="1">
      <c r="A82" s="758"/>
      <c r="B82" s="746"/>
      <c r="C82" s="28"/>
      <c r="D82" s="49"/>
      <c r="E82" s="50">
        <v>10</v>
      </c>
      <c r="F82" s="51" t="s">
        <v>91</v>
      </c>
      <c r="G82" s="34" t="s">
        <v>214</v>
      </c>
      <c r="H82" s="34" t="s">
        <v>212</v>
      </c>
      <c r="I82" s="98">
        <v>0</v>
      </c>
      <c r="J82" s="34" t="s">
        <v>236</v>
      </c>
      <c r="K82" s="35"/>
      <c r="L82" s="109"/>
      <c r="M82" s="109"/>
      <c r="N82" s="101"/>
    </row>
    <row r="83" spans="1:14" ht="12.75" hidden="1" customHeight="1">
      <c r="A83" s="758"/>
      <c r="B83" s="746"/>
      <c r="C83" s="15"/>
      <c r="D83" s="1"/>
      <c r="E83" s="50">
        <v>11</v>
      </c>
      <c r="F83" s="51" t="s">
        <v>92</v>
      </c>
      <c r="G83" s="34" t="s">
        <v>214</v>
      </c>
      <c r="H83" s="34" t="s">
        <v>212</v>
      </c>
      <c r="I83" s="98">
        <v>0</v>
      </c>
      <c r="J83" s="34" t="s">
        <v>236</v>
      </c>
      <c r="K83" s="35"/>
      <c r="L83" s="109"/>
      <c r="M83" s="109"/>
      <c r="N83" s="101"/>
    </row>
    <row r="84" spans="1:14" ht="12.75" hidden="1" customHeight="1">
      <c r="A84" s="758"/>
      <c r="B84" s="746"/>
      <c r="C84" s="28"/>
      <c r="D84" s="49"/>
      <c r="E84" s="50">
        <v>12</v>
      </c>
      <c r="F84" s="51" t="s">
        <v>93</v>
      </c>
      <c r="G84" s="34" t="s">
        <v>214</v>
      </c>
      <c r="H84" s="34" t="s">
        <v>212</v>
      </c>
      <c r="I84" s="98">
        <v>0</v>
      </c>
      <c r="J84" s="34" t="s">
        <v>236</v>
      </c>
      <c r="K84" s="35"/>
      <c r="L84" s="109"/>
      <c r="M84" s="109"/>
      <c r="N84" s="101"/>
    </row>
    <row r="85" spans="1:14" ht="12.75" hidden="1" customHeight="1">
      <c r="A85" s="758"/>
      <c r="B85" s="746"/>
      <c r="C85" s="28"/>
      <c r="D85" s="49"/>
      <c r="E85" s="50">
        <v>13</v>
      </c>
      <c r="F85" s="51" t="s">
        <v>122</v>
      </c>
      <c r="G85" s="34" t="s">
        <v>214</v>
      </c>
      <c r="H85" s="34" t="s">
        <v>212</v>
      </c>
      <c r="I85" s="98">
        <v>6004000</v>
      </c>
      <c r="J85" s="34" t="s">
        <v>220</v>
      </c>
      <c r="K85" s="35"/>
      <c r="L85" s="35" t="s">
        <v>229</v>
      </c>
      <c r="M85" s="109"/>
      <c r="N85" s="101"/>
    </row>
    <row r="86" spans="1:14" ht="12.75" hidden="1" customHeight="1">
      <c r="A86" s="758"/>
      <c r="B86" s="746"/>
      <c r="C86" s="15"/>
      <c r="D86" s="1"/>
      <c r="E86" s="50">
        <v>14</v>
      </c>
      <c r="F86" s="51" t="s">
        <v>94</v>
      </c>
      <c r="G86" s="34" t="s">
        <v>214</v>
      </c>
      <c r="H86" s="34" t="s">
        <v>212</v>
      </c>
      <c r="I86" s="98">
        <v>10008000</v>
      </c>
      <c r="J86" s="34" t="s">
        <v>220</v>
      </c>
      <c r="K86" s="35"/>
      <c r="L86" s="35" t="s">
        <v>229</v>
      </c>
      <c r="M86" s="109"/>
      <c r="N86" s="101"/>
    </row>
    <row r="87" spans="1:14" ht="12.75" hidden="1" customHeight="1">
      <c r="A87" s="758"/>
      <c r="B87" s="746"/>
      <c r="C87" s="28"/>
      <c r="D87" s="1"/>
      <c r="E87" s="50">
        <v>15</v>
      </c>
      <c r="F87" s="51" t="s">
        <v>95</v>
      </c>
      <c r="G87" s="34" t="s">
        <v>214</v>
      </c>
      <c r="H87" s="34" t="s">
        <v>212</v>
      </c>
      <c r="I87" s="98">
        <v>4003000</v>
      </c>
      <c r="J87" s="34" t="s">
        <v>220</v>
      </c>
      <c r="K87" s="35"/>
      <c r="L87" s="35" t="s">
        <v>229</v>
      </c>
      <c r="M87" s="109"/>
      <c r="N87" s="91"/>
    </row>
    <row r="88" spans="1:14" ht="12.75" hidden="1" customHeight="1">
      <c r="A88" s="758"/>
      <c r="B88" s="746"/>
      <c r="C88" s="28"/>
      <c r="D88" s="1"/>
      <c r="E88" s="50">
        <v>16</v>
      </c>
      <c r="F88" s="51" t="s">
        <v>96</v>
      </c>
      <c r="G88" s="34" t="s">
        <v>214</v>
      </c>
      <c r="H88" s="34" t="s">
        <v>212</v>
      </c>
      <c r="I88" s="98">
        <v>0</v>
      </c>
      <c r="J88" s="34" t="s">
        <v>236</v>
      </c>
      <c r="K88" s="35"/>
      <c r="L88" s="35"/>
      <c r="M88" s="109"/>
      <c r="N88" s="101"/>
    </row>
    <row r="89" spans="1:14" ht="12.75" hidden="1" customHeight="1">
      <c r="A89" s="758"/>
      <c r="B89" s="746"/>
      <c r="C89" s="15"/>
      <c r="D89" s="1"/>
      <c r="E89" s="50">
        <v>17</v>
      </c>
      <c r="F89" s="51" t="s">
        <v>97</v>
      </c>
      <c r="G89" s="34" t="s">
        <v>214</v>
      </c>
      <c r="H89" s="34" t="s">
        <v>212</v>
      </c>
      <c r="I89" s="98">
        <v>0</v>
      </c>
      <c r="J89" s="34" t="s">
        <v>236</v>
      </c>
      <c r="K89" s="35"/>
      <c r="L89" s="35"/>
      <c r="M89" s="109"/>
      <c r="N89" s="91"/>
    </row>
    <row r="90" spans="1:14" ht="12.75" hidden="1" customHeight="1">
      <c r="A90" s="758"/>
      <c r="B90" s="746"/>
      <c r="C90" s="28"/>
      <c r="D90" s="1"/>
      <c r="E90" s="50">
        <v>18</v>
      </c>
      <c r="F90" s="51" t="s">
        <v>98</v>
      </c>
      <c r="G90" s="34" t="s">
        <v>214</v>
      </c>
      <c r="H90" s="34" t="s">
        <v>212</v>
      </c>
      <c r="I90" s="98">
        <v>0</v>
      </c>
      <c r="J90" s="34" t="s">
        <v>236</v>
      </c>
      <c r="K90" s="35"/>
      <c r="L90" s="35"/>
      <c r="M90" s="109"/>
      <c r="N90" s="101"/>
    </row>
    <row r="91" spans="1:14" ht="12.75" hidden="1" customHeight="1">
      <c r="A91" s="758"/>
      <c r="B91" s="746"/>
      <c r="C91" s="28"/>
      <c r="D91" s="1"/>
      <c r="E91" s="50">
        <v>19</v>
      </c>
      <c r="F91" s="51" t="s">
        <v>99</v>
      </c>
      <c r="G91" s="34" t="s">
        <v>214</v>
      </c>
      <c r="H91" s="34" t="s">
        <v>212</v>
      </c>
      <c r="I91" s="98">
        <v>0</v>
      </c>
      <c r="J91" s="34" t="s">
        <v>236</v>
      </c>
      <c r="K91" s="35"/>
      <c r="L91" s="35"/>
      <c r="M91" s="109"/>
      <c r="N91" s="101"/>
    </row>
    <row r="92" spans="1:14" ht="12.75" hidden="1" customHeight="1">
      <c r="A92" s="758"/>
      <c r="B92" s="746"/>
      <c r="C92" s="15"/>
      <c r="D92" s="1"/>
      <c r="E92" s="50">
        <v>20</v>
      </c>
      <c r="F92" s="51" t="s">
        <v>100</v>
      </c>
      <c r="G92" s="34" t="s">
        <v>214</v>
      </c>
      <c r="H92" s="34" t="s">
        <v>212</v>
      </c>
      <c r="I92" s="98">
        <v>0</v>
      </c>
      <c r="J92" s="34" t="s">
        <v>236</v>
      </c>
      <c r="K92" s="35"/>
      <c r="L92" s="35"/>
      <c r="M92" s="109"/>
      <c r="N92" s="91"/>
    </row>
    <row r="93" spans="1:14" ht="12.75" hidden="1" customHeight="1">
      <c r="A93" s="758"/>
      <c r="B93" s="746"/>
      <c r="C93" s="15"/>
      <c r="D93" s="53"/>
      <c r="E93" s="50">
        <v>21</v>
      </c>
      <c r="F93" s="51" t="s">
        <v>101</v>
      </c>
      <c r="G93" s="34" t="s">
        <v>214</v>
      </c>
      <c r="H93" s="34" t="s">
        <v>212</v>
      </c>
      <c r="I93" s="98">
        <v>0</v>
      </c>
      <c r="J93" s="34" t="s">
        <v>236</v>
      </c>
      <c r="K93" s="35"/>
      <c r="L93" s="35"/>
      <c r="M93" s="109"/>
      <c r="N93" s="91"/>
    </row>
    <row r="94" spans="1:14" ht="12.75" hidden="1" customHeight="1">
      <c r="A94" s="758"/>
      <c r="B94" s="746"/>
      <c r="C94" s="15"/>
      <c r="D94" s="1"/>
      <c r="E94" s="50">
        <v>22</v>
      </c>
      <c r="F94" s="51" t="s">
        <v>102</v>
      </c>
      <c r="G94" s="34" t="s">
        <v>214</v>
      </c>
      <c r="H94" s="34" t="s">
        <v>212</v>
      </c>
      <c r="I94" s="98">
        <v>16013000</v>
      </c>
      <c r="J94" s="34" t="s">
        <v>220</v>
      </c>
      <c r="K94" s="35"/>
      <c r="L94" s="35" t="s">
        <v>229</v>
      </c>
      <c r="M94" s="109"/>
      <c r="N94" s="91"/>
    </row>
    <row r="95" spans="1:14" ht="12.75" hidden="1" customHeight="1">
      <c r="A95" s="758"/>
      <c r="B95" s="746"/>
      <c r="C95" s="15"/>
      <c r="D95" s="1"/>
      <c r="E95" s="50">
        <v>23</v>
      </c>
      <c r="F95" s="51" t="s">
        <v>103</v>
      </c>
      <c r="G95" s="34" t="s">
        <v>214</v>
      </c>
      <c r="H95" s="34" t="s">
        <v>212</v>
      </c>
      <c r="I95" s="98">
        <v>4003000</v>
      </c>
      <c r="J95" s="34" t="s">
        <v>220</v>
      </c>
      <c r="K95" s="35"/>
      <c r="L95" s="35" t="s">
        <v>229</v>
      </c>
      <c r="M95" s="109"/>
      <c r="N95" s="91"/>
    </row>
    <row r="96" spans="1:14" ht="12.75" hidden="1" customHeight="1">
      <c r="A96" s="758"/>
      <c r="B96" s="746"/>
      <c r="C96" s="15"/>
      <c r="D96" s="1"/>
      <c r="E96" s="50">
        <v>24</v>
      </c>
      <c r="F96" s="51" t="s">
        <v>104</v>
      </c>
      <c r="G96" s="34" t="s">
        <v>214</v>
      </c>
      <c r="H96" s="34" t="s">
        <v>212</v>
      </c>
      <c r="I96" s="98">
        <v>0</v>
      </c>
      <c r="J96" s="34" t="s">
        <v>236</v>
      </c>
      <c r="K96" s="35"/>
      <c r="L96" s="35"/>
      <c r="M96" s="109"/>
      <c r="N96" s="101"/>
    </row>
    <row r="97" spans="1:14" ht="12.75" hidden="1" customHeight="1">
      <c r="A97" s="758"/>
      <c r="B97" s="746"/>
      <c r="C97" s="15"/>
      <c r="D97" s="1"/>
      <c r="E97" s="50">
        <v>25</v>
      </c>
      <c r="F97" s="51" t="s">
        <v>105</v>
      </c>
      <c r="G97" s="34" t="s">
        <v>214</v>
      </c>
      <c r="H97" s="34" t="s">
        <v>212</v>
      </c>
      <c r="I97" s="98">
        <v>12009000</v>
      </c>
      <c r="J97" s="34" t="s">
        <v>220</v>
      </c>
      <c r="K97" s="35"/>
      <c r="L97" s="35" t="s">
        <v>229</v>
      </c>
      <c r="M97" s="109"/>
      <c r="N97" s="101"/>
    </row>
    <row r="98" spans="1:14" ht="12.75" hidden="1" customHeight="1">
      <c r="A98" s="758"/>
      <c r="B98" s="746"/>
      <c r="C98" s="15"/>
      <c r="D98" s="1"/>
      <c r="E98" s="50">
        <v>26</v>
      </c>
      <c r="F98" s="51" t="s">
        <v>106</v>
      </c>
      <c r="G98" s="34" t="s">
        <v>214</v>
      </c>
      <c r="H98" s="34" t="s">
        <v>212</v>
      </c>
      <c r="I98" s="98">
        <v>0</v>
      </c>
      <c r="J98" s="34" t="s">
        <v>236</v>
      </c>
      <c r="K98" s="35"/>
      <c r="L98" s="35"/>
      <c r="M98" s="109"/>
      <c r="N98" s="101"/>
    </row>
    <row r="99" spans="1:14" ht="12.75" hidden="1" customHeight="1">
      <c r="A99" s="758"/>
      <c r="B99" s="746"/>
      <c r="C99" s="15"/>
      <c r="D99" s="1"/>
      <c r="E99" s="50">
        <v>27</v>
      </c>
      <c r="F99" s="51" t="s">
        <v>107</v>
      </c>
      <c r="G99" s="34" t="s">
        <v>214</v>
      </c>
      <c r="H99" s="34" t="s">
        <v>212</v>
      </c>
      <c r="I99" s="98">
        <v>0</v>
      </c>
      <c r="J99" s="20" t="s">
        <v>220</v>
      </c>
      <c r="K99" s="21"/>
      <c r="L99" s="35" t="s">
        <v>229</v>
      </c>
      <c r="M99" s="109"/>
      <c r="N99" s="101"/>
    </row>
    <row r="100" spans="1:14" ht="12.75" hidden="1" customHeight="1">
      <c r="A100" s="758"/>
      <c r="B100" s="746"/>
      <c r="C100" s="15"/>
      <c r="D100" s="1"/>
      <c r="E100" s="50">
        <v>28</v>
      </c>
      <c r="F100" s="51" t="s">
        <v>108</v>
      </c>
      <c r="G100" s="34" t="s">
        <v>214</v>
      </c>
      <c r="H100" s="34" t="s">
        <v>212</v>
      </c>
      <c r="I100" s="98">
        <v>12009000</v>
      </c>
      <c r="J100" s="20" t="s">
        <v>220</v>
      </c>
      <c r="K100" s="21"/>
      <c r="L100" s="35" t="s">
        <v>229</v>
      </c>
      <c r="M100" s="109"/>
      <c r="N100" s="91"/>
    </row>
    <row r="101" spans="1:14" ht="12.75" hidden="1" customHeight="1">
      <c r="A101" s="758"/>
      <c r="B101" s="746"/>
      <c r="C101" s="15"/>
      <c r="D101" s="1"/>
      <c r="E101" s="50">
        <v>29</v>
      </c>
      <c r="F101" s="51" t="s">
        <v>217</v>
      </c>
      <c r="G101" s="34" t="s">
        <v>214</v>
      </c>
      <c r="H101" s="34" t="s">
        <v>212</v>
      </c>
      <c r="I101" s="98">
        <v>0</v>
      </c>
      <c r="J101" s="20" t="s">
        <v>220</v>
      </c>
      <c r="K101" s="21"/>
      <c r="L101" s="35" t="s">
        <v>229</v>
      </c>
      <c r="M101" s="109"/>
      <c r="N101" s="101"/>
    </row>
    <row r="102" spans="1:14" ht="12.75" hidden="1" customHeight="1">
      <c r="A102" s="758"/>
      <c r="B102" s="746"/>
      <c r="C102" s="15"/>
      <c r="D102" s="1"/>
      <c r="E102" s="50">
        <v>30</v>
      </c>
      <c r="F102" s="51" t="s">
        <v>109</v>
      </c>
      <c r="G102" s="34" t="s">
        <v>214</v>
      </c>
      <c r="H102" s="34" t="s">
        <v>212</v>
      </c>
      <c r="I102" s="98">
        <v>4003000</v>
      </c>
      <c r="J102" s="20" t="s">
        <v>220</v>
      </c>
      <c r="K102" s="21"/>
      <c r="L102" s="35" t="s">
        <v>229</v>
      </c>
      <c r="M102" s="109"/>
      <c r="N102" s="101"/>
    </row>
    <row r="103" spans="1:14" ht="12.75" hidden="1" customHeight="1">
      <c r="A103" s="758"/>
      <c r="B103" s="746"/>
      <c r="C103" s="15"/>
      <c r="D103" s="1"/>
      <c r="E103" s="50">
        <v>31</v>
      </c>
      <c r="F103" s="51" t="s">
        <v>218</v>
      </c>
      <c r="G103" s="34" t="s">
        <v>214</v>
      </c>
      <c r="H103" s="34" t="s">
        <v>212</v>
      </c>
      <c r="I103" s="98">
        <v>4003000</v>
      </c>
      <c r="J103" s="20" t="s">
        <v>220</v>
      </c>
      <c r="K103" s="21"/>
      <c r="L103" s="35" t="s">
        <v>229</v>
      </c>
      <c r="M103" s="109"/>
      <c r="N103" s="101"/>
    </row>
    <row r="104" spans="1:14" ht="12.75" hidden="1" customHeight="1">
      <c r="A104" s="758"/>
      <c r="B104" s="746"/>
      <c r="C104" s="15"/>
      <c r="D104" s="1"/>
      <c r="E104" s="50">
        <v>32</v>
      </c>
      <c r="F104" s="51" t="s">
        <v>110</v>
      </c>
      <c r="G104" s="34" t="s">
        <v>214</v>
      </c>
      <c r="H104" s="34" t="s">
        <v>212</v>
      </c>
      <c r="I104" s="98">
        <v>0</v>
      </c>
      <c r="J104" s="34" t="s">
        <v>236</v>
      </c>
      <c r="K104" s="35"/>
      <c r="L104" s="35"/>
      <c r="M104" s="109"/>
      <c r="N104" s="91"/>
    </row>
    <row r="105" spans="1:14" ht="12.75" hidden="1" customHeight="1">
      <c r="A105" s="758"/>
      <c r="B105" s="746"/>
      <c r="C105" s="15"/>
      <c r="D105" s="1"/>
      <c r="E105" s="50">
        <v>33</v>
      </c>
      <c r="F105" s="51" t="s">
        <v>111</v>
      </c>
      <c r="G105" s="34" t="s">
        <v>214</v>
      </c>
      <c r="H105" s="34" t="s">
        <v>212</v>
      </c>
      <c r="I105" s="98">
        <v>0</v>
      </c>
      <c r="J105" s="34" t="s">
        <v>236</v>
      </c>
      <c r="K105" s="35"/>
      <c r="L105" s="35"/>
      <c r="M105" s="109"/>
      <c r="N105" s="101"/>
    </row>
    <row r="106" spans="1:14" ht="12.75" hidden="1" customHeight="1">
      <c r="A106" s="758"/>
      <c r="B106" s="746"/>
      <c r="C106" s="15"/>
      <c r="D106" s="1"/>
      <c r="E106" s="50">
        <v>34</v>
      </c>
      <c r="F106" s="51" t="s">
        <v>219</v>
      </c>
      <c r="G106" s="34" t="s">
        <v>214</v>
      </c>
      <c r="H106" s="34" t="s">
        <v>212</v>
      </c>
      <c r="I106" s="98">
        <v>0</v>
      </c>
      <c r="J106" s="34" t="s">
        <v>236</v>
      </c>
      <c r="K106" s="35"/>
      <c r="L106" s="35"/>
      <c r="M106" s="109"/>
      <c r="N106" s="91"/>
    </row>
    <row r="107" spans="1:14" ht="12.75" hidden="1" customHeight="1">
      <c r="A107" s="758"/>
      <c r="B107" s="746"/>
      <c r="C107" s="15"/>
      <c r="D107" s="1"/>
      <c r="E107" s="50">
        <v>35</v>
      </c>
      <c r="F107" s="51" t="s">
        <v>112</v>
      </c>
      <c r="G107" s="34" t="s">
        <v>214</v>
      </c>
      <c r="H107" s="20" t="s">
        <v>212</v>
      </c>
      <c r="I107" s="98">
        <v>0</v>
      </c>
      <c r="J107" s="34" t="s">
        <v>236</v>
      </c>
      <c r="K107" s="21"/>
      <c r="L107" s="21"/>
      <c r="M107" s="108"/>
      <c r="N107" s="100"/>
    </row>
    <row r="108" spans="1:14" ht="12.75" hidden="1" customHeight="1">
      <c r="A108" s="758"/>
      <c r="B108" s="746"/>
      <c r="C108" s="15"/>
      <c r="D108" s="1"/>
      <c r="E108" s="50">
        <v>36</v>
      </c>
      <c r="F108" s="51" t="s">
        <v>113</v>
      </c>
      <c r="G108" s="34" t="s">
        <v>214</v>
      </c>
      <c r="H108" s="20" t="s">
        <v>212</v>
      </c>
      <c r="I108" s="98">
        <v>0</v>
      </c>
      <c r="J108" s="20" t="s">
        <v>220</v>
      </c>
      <c r="K108" s="21"/>
      <c r="L108" s="35" t="s">
        <v>229</v>
      </c>
      <c r="M108" s="108"/>
      <c r="N108" s="91"/>
    </row>
    <row r="109" spans="1:14" ht="12.75" hidden="1" customHeight="1">
      <c r="A109" s="758"/>
      <c r="B109" s="746"/>
      <c r="C109" s="15"/>
      <c r="D109" s="54"/>
      <c r="E109" s="50">
        <v>37</v>
      </c>
      <c r="F109" s="51" t="s">
        <v>114</v>
      </c>
      <c r="G109" s="34" t="s">
        <v>214</v>
      </c>
      <c r="H109" s="34" t="s">
        <v>212</v>
      </c>
      <c r="I109" s="98">
        <v>0</v>
      </c>
      <c r="J109" s="20" t="s">
        <v>220</v>
      </c>
      <c r="K109" s="21"/>
      <c r="L109" s="35" t="s">
        <v>229</v>
      </c>
      <c r="M109" s="108"/>
      <c r="N109" s="100"/>
    </row>
    <row r="110" spans="1:14" ht="12.75" hidden="1" customHeight="1">
      <c r="A110" s="758"/>
      <c r="B110" s="746"/>
      <c r="C110" s="15"/>
      <c r="D110" s="54"/>
      <c r="E110" s="50">
        <v>38</v>
      </c>
      <c r="F110" s="51" t="s">
        <v>115</v>
      </c>
      <c r="G110" s="34" t="s">
        <v>214</v>
      </c>
      <c r="H110" s="34" t="s">
        <v>212</v>
      </c>
      <c r="I110" s="97">
        <v>8006000</v>
      </c>
      <c r="J110" s="20" t="s">
        <v>220</v>
      </c>
      <c r="K110" s="21"/>
      <c r="L110" s="35" t="s">
        <v>229</v>
      </c>
      <c r="M110" s="108"/>
      <c r="N110" s="100"/>
    </row>
    <row r="111" spans="1:14" ht="12.75" hidden="1" customHeight="1">
      <c r="A111" s="758"/>
      <c r="B111" s="746"/>
      <c r="C111" s="15"/>
      <c r="D111" s="54"/>
      <c r="E111" s="50">
        <v>39</v>
      </c>
      <c r="F111" s="51" t="s">
        <v>116</v>
      </c>
      <c r="G111" s="34" t="s">
        <v>214</v>
      </c>
      <c r="H111" s="20" t="s">
        <v>212</v>
      </c>
      <c r="I111" s="98">
        <v>4003000</v>
      </c>
      <c r="J111" s="20" t="s">
        <v>220</v>
      </c>
      <c r="K111" s="21"/>
      <c r="L111" s="35" t="s">
        <v>229</v>
      </c>
      <c r="M111" s="108"/>
      <c r="N111" s="91"/>
    </row>
    <row r="112" spans="1:14" ht="12.75" hidden="1" customHeight="1">
      <c r="A112" s="758"/>
      <c r="B112" s="746"/>
      <c r="C112" s="15"/>
      <c r="D112" s="54"/>
      <c r="E112" s="50">
        <v>40</v>
      </c>
      <c r="F112" s="55" t="s">
        <v>117</v>
      </c>
      <c r="G112" s="34" t="s">
        <v>214</v>
      </c>
      <c r="H112" s="20" t="s">
        <v>212</v>
      </c>
      <c r="I112" s="98">
        <v>0</v>
      </c>
      <c r="J112" s="20" t="s">
        <v>236</v>
      </c>
      <c r="K112" s="21"/>
      <c r="L112" s="35"/>
      <c r="M112" s="108"/>
      <c r="N112" s="91"/>
    </row>
    <row r="113" spans="1:14" ht="12.75" hidden="1" customHeight="1">
      <c r="A113" s="758"/>
      <c r="B113" s="746"/>
      <c r="C113" s="15"/>
      <c r="D113" s="1"/>
      <c r="E113" s="56">
        <v>41</v>
      </c>
      <c r="F113" s="57" t="s">
        <v>118</v>
      </c>
      <c r="G113" s="34" t="s">
        <v>214</v>
      </c>
      <c r="H113" s="20" t="s">
        <v>212</v>
      </c>
      <c r="I113" s="98">
        <v>0</v>
      </c>
      <c r="J113" s="20" t="s">
        <v>236</v>
      </c>
      <c r="K113" s="21"/>
      <c r="L113" s="35"/>
      <c r="M113" s="108"/>
      <c r="N113" s="100"/>
    </row>
    <row r="114" spans="1:14" ht="12.75" hidden="1" customHeight="1">
      <c r="A114" s="758"/>
      <c r="B114" s="746"/>
      <c r="C114" s="15"/>
      <c r="D114" s="1"/>
      <c r="E114" s="56">
        <v>42</v>
      </c>
      <c r="F114" s="57" t="s">
        <v>119</v>
      </c>
      <c r="G114" s="34" t="s">
        <v>214</v>
      </c>
      <c r="H114" s="20" t="s">
        <v>212</v>
      </c>
      <c r="I114" s="98">
        <v>12009000</v>
      </c>
      <c r="J114" s="20" t="s">
        <v>220</v>
      </c>
      <c r="K114" s="21"/>
      <c r="L114" s="35" t="s">
        <v>229</v>
      </c>
      <c r="M114" s="108"/>
      <c r="N114" s="100"/>
    </row>
    <row r="115" spans="1:14" ht="12.75" hidden="1" customHeight="1">
      <c r="A115" s="758"/>
      <c r="B115" s="746"/>
      <c r="C115" s="15"/>
      <c r="D115" s="1"/>
      <c r="E115" s="56">
        <v>43</v>
      </c>
      <c r="F115" s="57" t="s">
        <v>120</v>
      </c>
      <c r="G115" s="34" t="s">
        <v>214</v>
      </c>
      <c r="H115" s="20" t="s">
        <v>212</v>
      </c>
      <c r="I115" s="98">
        <v>8006000</v>
      </c>
      <c r="J115" s="20" t="s">
        <v>220</v>
      </c>
      <c r="K115" s="21"/>
      <c r="L115" s="35" t="s">
        <v>229</v>
      </c>
      <c r="M115" s="108"/>
      <c r="N115" s="100"/>
    </row>
    <row r="116" spans="1:14" ht="12.75" hidden="1" customHeight="1">
      <c r="A116" s="758"/>
      <c r="B116" s="746"/>
      <c r="C116" s="15"/>
      <c r="D116" s="54"/>
      <c r="E116" s="58">
        <v>44</v>
      </c>
      <c r="F116" s="55" t="s">
        <v>121</v>
      </c>
      <c r="G116" s="34" t="s">
        <v>214</v>
      </c>
      <c r="H116" s="20" t="s">
        <v>212</v>
      </c>
      <c r="I116" s="98">
        <v>4003000</v>
      </c>
      <c r="J116" s="20" t="s">
        <v>220</v>
      </c>
      <c r="K116" s="21"/>
      <c r="L116" s="35" t="s">
        <v>229</v>
      </c>
      <c r="M116" s="108"/>
      <c r="N116" s="100"/>
    </row>
    <row r="117" spans="1:14" ht="12.75" hidden="1" customHeight="1">
      <c r="A117" s="758"/>
      <c r="B117" s="746"/>
      <c r="C117" s="15"/>
      <c r="D117" s="1"/>
      <c r="E117" s="56"/>
      <c r="F117" s="57"/>
      <c r="G117" s="34"/>
      <c r="H117" s="20"/>
      <c r="I117" s="97"/>
      <c r="J117" s="20"/>
      <c r="K117" s="21"/>
      <c r="L117" s="35"/>
      <c r="M117" s="108"/>
      <c r="N117" s="100"/>
    </row>
    <row r="118" spans="1:14" ht="12.75" hidden="1" customHeight="1">
      <c r="A118" s="758"/>
      <c r="B118" s="746"/>
      <c r="C118" s="15">
        <v>2</v>
      </c>
      <c r="D118" s="1" t="s">
        <v>207</v>
      </c>
      <c r="E118" s="56">
        <v>1</v>
      </c>
      <c r="F118" s="57" t="s">
        <v>124</v>
      </c>
      <c r="G118" s="34" t="s">
        <v>214</v>
      </c>
      <c r="H118" s="20" t="s">
        <v>212</v>
      </c>
      <c r="I118" s="97">
        <v>72059000</v>
      </c>
      <c r="J118" s="20" t="s">
        <v>213</v>
      </c>
      <c r="K118" s="21"/>
      <c r="L118" s="35" t="s">
        <v>229</v>
      </c>
      <c r="M118" s="108"/>
      <c r="N118" s="100"/>
    </row>
    <row r="119" spans="1:14" ht="12.75" hidden="1" customHeight="1">
      <c r="A119" s="758"/>
      <c r="B119" s="746"/>
      <c r="C119" s="15"/>
      <c r="D119" s="1"/>
      <c r="E119" s="56">
        <v>2</v>
      </c>
      <c r="F119" s="57" t="s">
        <v>125</v>
      </c>
      <c r="G119" s="34" t="s">
        <v>214</v>
      </c>
      <c r="H119" s="20" t="s">
        <v>212</v>
      </c>
      <c r="I119" s="97">
        <v>4003000</v>
      </c>
      <c r="J119" s="20" t="s">
        <v>213</v>
      </c>
      <c r="K119" s="21"/>
      <c r="L119" s="35" t="s">
        <v>229</v>
      </c>
      <c r="M119" s="108"/>
      <c r="N119" s="100"/>
    </row>
    <row r="120" spans="1:14" ht="12.75" hidden="1" customHeight="1">
      <c r="A120" s="758"/>
      <c r="B120" s="746"/>
      <c r="C120" s="15"/>
      <c r="D120" s="1"/>
      <c r="E120" s="56">
        <v>3</v>
      </c>
      <c r="F120" s="59" t="s">
        <v>221</v>
      </c>
      <c r="G120" s="34" t="s">
        <v>214</v>
      </c>
      <c r="H120" s="20" t="s">
        <v>212</v>
      </c>
      <c r="I120" s="97">
        <v>4003000</v>
      </c>
      <c r="J120" s="20" t="s">
        <v>213</v>
      </c>
      <c r="K120" s="21"/>
      <c r="L120" s="35" t="s">
        <v>229</v>
      </c>
      <c r="M120" s="108"/>
      <c r="N120" s="100"/>
    </row>
    <row r="121" spans="1:14" ht="12.75" hidden="1" customHeight="1">
      <c r="A121" s="758"/>
      <c r="B121" s="746"/>
      <c r="C121" s="15"/>
      <c r="D121" s="1"/>
      <c r="E121" s="56">
        <v>4</v>
      </c>
      <c r="F121" s="59" t="s">
        <v>126</v>
      </c>
      <c r="G121" s="34" t="s">
        <v>214</v>
      </c>
      <c r="H121" s="20" t="s">
        <v>212</v>
      </c>
      <c r="I121" s="97">
        <v>4003000</v>
      </c>
      <c r="J121" s="20" t="s">
        <v>213</v>
      </c>
      <c r="K121" s="21"/>
      <c r="L121" s="35" t="s">
        <v>229</v>
      </c>
      <c r="M121" s="108"/>
      <c r="N121" s="100"/>
    </row>
    <row r="122" spans="1:14" ht="12.75" hidden="1" customHeight="1">
      <c r="A122" s="758"/>
      <c r="B122" s="746"/>
      <c r="C122" s="15"/>
      <c r="D122" s="54"/>
      <c r="E122" s="56">
        <v>5</v>
      </c>
      <c r="F122" s="57" t="s">
        <v>127</v>
      </c>
      <c r="G122" s="34" t="s">
        <v>214</v>
      </c>
      <c r="H122" s="20" t="s">
        <v>212</v>
      </c>
      <c r="I122" s="98">
        <v>66855000</v>
      </c>
      <c r="J122" s="20" t="s">
        <v>220</v>
      </c>
      <c r="K122" s="21"/>
      <c r="L122" s="35" t="s">
        <v>229</v>
      </c>
      <c r="M122" s="108"/>
      <c r="N122" s="91"/>
    </row>
    <row r="123" spans="1:14" ht="12.75" hidden="1" customHeight="1">
      <c r="A123" s="758"/>
      <c r="B123" s="746"/>
      <c r="C123" s="15"/>
      <c r="D123" s="54"/>
      <c r="E123" s="56">
        <v>28</v>
      </c>
      <c r="F123" s="55" t="s">
        <v>150</v>
      </c>
      <c r="G123" s="34" t="s">
        <v>214</v>
      </c>
      <c r="H123" s="20" t="s">
        <v>212</v>
      </c>
      <c r="I123" s="98">
        <v>20016000</v>
      </c>
      <c r="J123" s="34" t="s">
        <v>220</v>
      </c>
      <c r="K123" s="35"/>
      <c r="L123" s="35" t="s">
        <v>229</v>
      </c>
      <c r="M123" s="108"/>
      <c r="N123" s="100"/>
    </row>
    <row r="124" spans="1:14" ht="12.75" hidden="1" customHeight="1">
      <c r="A124" s="758"/>
      <c r="B124" s="746"/>
      <c r="C124" s="15"/>
      <c r="D124" s="54"/>
      <c r="E124" s="56">
        <v>32</v>
      </c>
      <c r="F124" s="55" t="s">
        <v>154</v>
      </c>
      <c r="G124" s="34" t="s">
        <v>214</v>
      </c>
      <c r="H124" s="20" t="s">
        <v>212</v>
      </c>
      <c r="I124" s="98">
        <v>4003000</v>
      </c>
      <c r="J124" s="34" t="s">
        <v>220</v>
      </c>
      <c r="K124" s="35"/>
      <c r="L124" s="35" t="s">
        <v>229</v>
      </c>
      <c r="M124" s="108"/>
      <c r="N124" s="100"/>
    </row>
    <row r="125" spans="1:14" ht="12.75" hidden="1" customHeight="1">
      <c r="A125" s="758"/>
      <c r="B125" s="746"/>
      <c r="C125" s="15"/>
      <c r="D125" s="54"/>
      <c r="E125" s="56">
        <v>33</v>
      </c>
      <c r="F125" s="55" t="s">
        <v>222</v>
      </c>
      <c r="G125" s="34" t="s">
        <v>214</v>
      </c>
      <c r="H125" s="20" t="s">
        <v>212</v>
      </c>
      <c r="I125" s="98">
        <v>4003000</v>
      </c>
      <c r="J125" s="34" t="s">
        <v>220</v>
      </c>
      <c r="K125" s="35"/>
      <c r="L125" s="35" t="s">
        <v>229</v>
      </c>
      <c r="M125" s="108"/>
      <c r="N125" s="100"/>
    </row>
    <row r="126" spans="1:14" ht="12.75" hidden="1" customHeight="1">
      <c r="A126" s="758"/>
      <c r="B126" s="746"/>
      <c r="C126" s="15"/>
      <c r="D126" s="54"/>
      <c r="E126" s="56">
        <v>34</v>
      </c>
      <c r="F126" s="55" t="s">
        <v>223</v>
      </c>
      <c r="G126" s="34" t="s">
        <v>214</v>
      </c>
      <c r="H126" s="20" t="s">
        <v>212</v>
      </c>
      <c r="I126" s="98">
        <v>4003000</v>
      </c>
      <c r="J126" s="34" t="s">
        <v>220</v>
      </c>
      <c r="K126" s="35"/>
      <c r="L126" s="35" t="s">
        <v>229</v>
      </c>
      <c r="M126" s="108"/>
      <c r="N126" s="100"/>
    </row>
    <row r="127" spans="1:14" ht="12.75" hidden="1" customHeight="1">
      <c r="A127" s="758"/>
      <c r="B127" s="746"/>
      <c r="C127" s="15"/>
      <c r="D127" s="1"/>
      <c r="E127" s="56">
        <v>38</v>
      </c>
      <c r="F127" s="57" t="s">
        <v>227</v>
      </c>
      <c r="G127" s="34" t="s">
        <v>214</v>
      </c>
      <c r="H127" s="20" t="s">
        <v>212</v>
      </c>
      <c r="I127" s="98">
        <v>8006000</v>
      </c>
      <c r="J127" s="34" t="s">
        <v>220</v>
      </c>
      <c r="K127" s="35"/>
      <c r="L127" s="35" t="s">
        <v>229</v>
      </c>
      <c r="M127" s="108"/>
      <c r="N127" s="100"/>
    </row>
    <row r="128" spans="1:14" ht="12.75" hidden="1" customHeight="1">
      <c r="A128" s="758"/>
      <c r="B128" s="746"/>
      <c r="C128" s="15"/>
      <c r="D128" s="1"/>
      <c r="E128" s="56"/>
      <c r="F128" s="57"/>
      <c r="G128" s="34"/>
      <c r="H128" s="20"/>
      <c r="I128" s="98"/>
      <c r="J128" s="34"/>
      <c r="K128" s="35"/>
      <c r="L128" s="35"/>
      <c r="M128" s="108"/>
      <c r="N128" s="100"/>
    </row>
    <row r="129" spans="1:14" ht="12.75" hidden="1" customHeight="1">
      <c r="A129" s="758"/>
      <c r="B129" s="746"/>
      <c r="C129" s="15">
        <v>3</v>
      </c>
      <c r="D129" s="60" t="s">
        <v>208</v>
      </c>
      <c r="E129" s="56">
        <v>1</v>
      </c>
      <c r="F129" s="57" t="s">
        <v>155</v>
      </c>
      <c r="G129" s="34" t="s">
        <v>214</v>
      </c>
      <c r="H129" s="20" t="s">
        <v>212</v>
      </c>
      <c r="I129" s="98">
        <v>0</v>
      </c>
      <c r="J129" s="20" t="s">
        <v>236</v>
      </c>
      <c r="K129" s="21"/>
      <c r="L129" s="35"/>
      <c r="M129" s="108"/>
      <c r="N129" s="91"/>
    </row>
    <row r="130" spans="1:14" ht="12.75" hidden="1" customHeight="1">
      <c r="A130" s="758"/>
      <c r="B130" s="746"/>
      <c r="C130" s="15"/>
      <c r="D130" s="60"/>
      <c r="E130" s="56">
        <v>2</v>
      </c>
      <c r="F130" s="57" t="s">
        <v>156</v>
      </c>
      <c r="G130" s="34" t="s">
        <v>214</v>
      </c>
      <c r="H130" s="20" t="s">
        <v>212</v>
      </c>
      <c r="I130" s="97">
        <v>0</v>
      </c>
      <c r="J130" s="20" t="s">
        <v>220</v>
      </c>
      <c r="K130" s="21"/>
      <c r="L130" s="35" t="s">
        <v>229</v>
      </c>
      <c r="M130" s="108"/>
      <c r="N130" s="100"/>
    </row>
    <row r="131" spans="1:14" ht="12.75" hidden="1" customHeight="1">
      <c r="A131" s="758"/>
      <c r="B131" s="746"/>
      <c r="C131" s="15"/>
      <c r="D131" s="60"/>
      <c r="E131" s="56">
        <v>3</v>
      </c>
      <c r="F131" s="57" t="s">
        <v>157</v>
      </c>
      <c r="G131" s="34" t="s">
        <v>214</v>
      </c>
      <c r="H131" s="20" t="s">
        <v>212</v>
      </c>
      <c r="I131" s="98">
        <v>0</v>
      </c>
      <c r="J131" s="20" t="s">
        <v>236</v>
      </c>
      <c r="K131" s="21"/>
      <c r="L131" s="35"/>
      <c r="M131" s="108"/>
      <c r="N131" s="100"/>
    </row>
    <row r="132" spans="1:14" ht="12.75" hidden="1" customHeight="1">
      <c r="A132" s="758"/>
      <c r="B132" s="746"/>
      <c r="C132" s="15"/>
      <c r="D132" s="60"/>
      <c r="E132" s="56">
        <v>4</v>
      </c>
      <c r="F132" s="57" t="s">
        <v>158</v>
      </c>
      <c r="G132" s="34" t="s">
        <v>214</v>
      </c>
      <c r="H132" s="20" t="s">
        <v>212</v>
      </c>
      <c r="I132" s="97">
        <v>0</v>
      </c>
      <c r="J132" s="20" t="s">
        <v>236</v>
      </c>
      <c r="K132" s="21"/>
      <c r="L132" s="21"/>
      <c r="M132" s="108"/>
      <c r="N132" s="100"/>
    </row>
    <row r="133" spans="1:14" ht="12.75" hidden="1" customHeight="1">
      <c r="A133" s="758"/>
      <c r="B133" s="746"/>
      <c r="C133" s="15"/>
      <c r="D133" s="60"/>
      <c r="E133" s="56">
        <v>5</v>
      </c>
      <c r="F133" s="57" t="s">
        <v>159</v>
      </c>
      <c r="G133" s="34" t="s">
        <v>214</v>
      </c>
      <c r="H133" s="20" t="s">
        <v>212</v>
      </c>
      <c r="I133" s="98">
        <v>0</v>
      </c>
      <c r="J133" s="20" t="s">
        <v>236</v>
      </c>
      <c r="K133" s="21"/>
      <c r="L133" s="35"/>
      <c r="M133" s="108"/>
      <c r="N133" s="91"/>
    </row>
    <row r="134" spans="1:14" ht="12.75" hidden="1" customHeight="1">
      <c r="A134" s="758"/>
      <c r="B134" s="746"/>
      <c r="C134" s="15"/>
      <c r="D134" s="60"/>
      <c r="E134" s="56">
        <v>6</v>
      </c>
      <c r="F134" s="57" t="s">
        <v>160</v>
      </c>
      <c r="G134" s="34" t="s">
        <v>214</v>
      </c>
      <c r="H134" s="20" t="s">
        <v>212</v>
      </c>
      <c r="I134" s="98">
        <v>0</v>
      </c>
      <c r="J134" s="34" t="s">
        <v>236</v>
      </c>
      <c r="K134" s="35"/>
      <c r="L134" s="35"/>
      <c r="M134" s="108"/>
      <c r="N134" s="100"/>
    </row>
    <row r="135" spans="1:14" ht="12.75" hidden="1" customHeight="1">
      <c r="A135" s="758"/>
      <c r="B135" s="746"/>
      <c r="C135" s="15"/>
      <c r="D135" s="60"/>
      <c r="E135" s="56">
        <v>7</v>
      </c>
      <c r="F135" s="57" t="s">
        <v>237</v>
      </c>
      <c r="G135" s="34" t="s">
        <v>214</v>
      </c>
      <c r="H135" s="20" t="s">
        <v>212</v>
      </c>
      <c r="I135" s="98">
        <v>4003000</v>
      </c>
      <c r="J135" s="20" t="s">
        <v>220</v>
      </c>
      <c r="K135" s="21"/>
      <c r="L135" s="35" t="s">
        <v>229</v>
      </c>
      <c r="M135" s="108"/>
      <c r="N135" s="100"/>
    </row>
    <row r="136" spans="1:14" ht="12.75" hidden="1" customHeight="1">
      <c r="A136" s="758"/>
      <c r="B136" s="746"/>
      <c r="C136" s="15"/>
      <c r="D136" s="60"/>
      <c r="E136" s="56">
        <v>8</v>
      </c>
      <c r="F136" s="57" t="s">
        <v>245</v>
      </c>
      <c r="G136" s="34" t="s">
        <v>214</v>
      </c>
      <c r="H136" s="20" t="s">
        <v>212</v>
      </c>
      <c r="I136" s="98">
        <v>8006000</v>
      </c>
      <c r="J136" s="20" t="s">
        <v>220</v>
      </c>
      <c r="K136" s="21"/>
      <c r="L136" s="35" t="s">
        <v>229</v>
      </c>
      <c r="M136" s="108"/>
      <c r="N136" s="100"/>
    </row>
    <row r="137" spans="1:14" ht="12.75" hidden="1" customHeight="1">
      <c r="A137" s="758"/>
      <c r="B137" s="746"/>
      <c r="C137" s="15"/>
      <c r="D137" s="60"/>
      <c r="E137" s="56">
        <v>9</v>
      </c>
      <c r="F137" s="57" t="s">
        <v>246</v>
      </c>
      <c r="G137" s="34" t="s">
        <v>214</v>
      </c>
      <c r="H137" s="20" t="s">
        <v>212</v>
      </c>
      <c r="I137" s="98">
        <v>0</v>
      </c>
      <c r="J137" s="20" t="s">
        <v>220</v>
      </c>
      <c r="K137" s="21"/>
      <c r="L137" s="35" t="s">
        <v>229</v>
      </c>
      <c r="M137" s="108"/>
      <c r="N137" s="100"/>
    </row>
    <row r="138" spans="1:14" ht="12.75" hidden="1" customHeight="1">
      <c r="A138" s="758"/>
      <c r="B138" s="746"/>
      <c r="C138" s="15"/>
      <c r="D138" s="60"/>
      <c r="E138" s="56">
        <v>10</v>
      </c>
      <c r="F138" s="57" t="s">
        <v>161</v>
      </c>
      <c r="G138" s="34" t="s">
        <v>214</v>
      </c>
      <c r="H138" s="20" t="s">
        <v>212</v>
      </c>
      <c r="I138" s="98">
        <v>0</v>
      </c>
      <c r="J138" s="20" t="s">
        <v>220</v>
      </c>
      <c r="K138" s="21"/>
      <c r="L138" s="35" t="s">
        <v>229</v>
      </c>
      <c r="M138" s="108"/>
      <c r="N138" s="100"/>
    </row>
    <row r="139" spans="1:14" ht="12.75" hidden="1" customHeight="1">
      <c r="A139" s="758"/>
      <c r="B139" s="746"/>
      <c r="C139" s="15"/>
      <c r="D139" s="60"/>
      <c r="E139" s="56">
        <v>11</v>
      </c>
      <c r="F139" s="57" t="s">
        <v>228</v>
      </c>
      <c r="G139" s="34" t="s">
        <v>214</v>
      </c>
      <c r="H139" s="20" t="s">
        <v>212</v>
      </c>
      <c r="I139" s="98">
        <v>0</v>
      </c>
      <c r="J139" s="20" t="s">
        <v>236</v>
      </c>
      <c r="K139" s="21"/>
      <c r="L139" s="35"/>
      <c r="M139" s="108"/>
      <c r="N139" s="100"/>
    </row>
    <row r="140" spans="1:14" ht="12.75" hidden="1" customHeight="1">
      <c r="A140" s="758"/>
      <c r="B140" s="746"/>
      <c r="C140" s="15"/>
      <c r="D140" s="60"/>
      <c r="E140" s="56">
        <v>12</v>
      </c>
      <c r="F140" s="57" t="s">
        <v>162</v>
      </c>
      <c r="G140" s="34" t="s">
        <v>214</v>
      </c>
      <c r="H140" s="20" t="s">
        <v>212</v>
      </c>
      <c r="I140" s="98">
        <v>0</v>
      </c>
      <c r="J140" s="20" t="s">
        <v>236</v>
      </c>
      <c r="K140" s="21"/>
      <c r="L140" s="35"/>
      <c r="M140" s="108"/>
      <c r="N140" s="100"/>
    </row>
    <row r="141" spans="1:14" ht="12.75" hidden="1" customHeight="1">
      <c r="A141" s="758"/>
      <c r="B141" s="746"/>
      <c r="C141" s="15"/>
      <c r="D141" s="60"/>
      <c r="E141" s="56">
        <v>13</v>
      </c>
      <c r="F141" s="57" t="s">
        <v>163</v>
      </c>
      <c r="G141" s="34" t="s">
        <v>214</v>
      </c>
      <c r="H141" s="20" t="s">
        <v>212</v>
      </c>
      <c r="I141" s="98">
        <v>0</v>
      </c>
      <c r="J141" s="20" t="s">
        <v>236</v>
      </c>
      <c r="K141" s="21"/>
      <c r="L141" s="35"/>
      <c r="M141" s="108"/>
      <c r="N141" s="100"/>
    </row>
    <row r="142" spans="1:14" ht="12.75" hidden="1" customHeight="1">
      <c r="A142" s="758"/>
      <c r="B142" s="746"/>
      <c r="C142" s="15"/>
      <c r="D142" s="60"/>
      <c r="E142" s="56">
        <v>14</v>
      </c>
      <c r="F142" s="57" t="s">
        <v>164</v>
      </c>
      <c r="G142" s="34" t="s">
        <v>214</v>
      </c>
      <c r="H142" s="20" t="s">
        <v>212</v>
      </c>
      <c r="I142" s="97">
        <v>12009000</v>
      </c>
      <c r="J142" s="20" t="s">
        <v>220</v>
      </c>
      <c r="K142" s="21"/>
      <c r="L142" s="35" t="s">
        <v>229</v>
      </c>
      <c r="M142" s="108"/>
      <c r="N142" s="100"/>
    </row>
    <row r="143" spans="1:14" ht="12.75" hidden="1" customHeight="1">
      <c r="A143" s="758"/>
      <c r="B143" s="746"/>
      <c r="C143" s="15"/>
      <c r="D143" s="60"/>
      <c r="E143" s="56">
        <v>15</v>
      </c>
      <c r="F143" s="57" t="s">
        <v>165</v>
      </c>
      <c r="G143" s="34" t="s">
        <v>214</v>
      </c>
      <c r="H143" s="20" t="s">
        <v>212</v>
      </c>
      <c r="I143" s="98">
        <v>0</v>
      </c>
      <c r="J143" s="20" t="s">
        <v>220</v>
      </c>
      <c r="K143" s="21"/>
      <c r="L143" s="35" t="s">
        <v>229</v>
      </c>
      <c r="M143" s="108"/>
      <c r="N143" s="100"/>
    </row>
    <row r="144" spans="1:14" ht="12.75" hidden="1" customHeight="1">
      <c r="A144" s="758"/>
      <c r="B144" s="746"/>
      <c r="C144" s="15"/>
      <c r="D144" s="60"/>
      <c r="E144" s="56">
        <v>16</v>
      </c>
      <c r="F144" s="57" t="s">
        <v>238</v>
      </c>
      <c r="G144" s="34" t="s">
        <v>214</v>
      </c>
      <c r="H144" s="20" t="s">
        <v>212</v>
      </c>
      <c r="I144" s="98">
        <v>4003000</v>
      </c>
      <c r="J144" s="20" t="s">
        <v>220</v>
      </c>
      <c r="K144" s="21"/>
      <c r="L144" s="35" t="s">
        <v>229</v>
      </c>
      <c r="M144" s="108"/>
      <c r="N144" s="100"/>
    </row>
    <row r="145" spans="1:14" ht="12.75" hidden="1" customHeight="1">
      <c r="A145" s="758"/>
      <c r="B145" s="746"/>
      <c r="C145" s="15"/>
      <c r="D145" s="60"/>
      <c r="E145" s="56">
        <v>17</v>
      </c>
      <c r="F145" s="57" t="s">
        <v>166</v>
      </c>
      <c r="G145" s="34" t="s">
        <v>214</v>
      </c>
      <c r="H145" s="20" t="s">
        <v>212</v>
      </c>
      <c r="I145" s="98">
        <v>0</v>
      </c>
      <c r="J145" s="20" t="s">
        <v>236</v>
      </c>
      <c r="K145" s="21"/>
      <c r="L145" s="35"/>
      <c r="M145" s="108"/>
      <c r="N145" s="100"/>
    </row>
    <row r="146" spans="1:14" ht="12.75" hidden="1" customHeight="1">
      <c r="A146" s="758"/>
      <c r="B146" s="746"/>
      <c r="C146" s="15"/>
      <c r="D146" s="60"/>
      <c r="E146" s="56">
        <v>18</v>
      </c>
      <c r="F146" s="57" t="s">
        <v>247</v>
      </c>
      <c r="G146" s="34" t="s">
        <v>214</v>
      </c>
      <c r="H146" s="20" t="s">
        <v>212</v>
      </c>
      <c r="I146" s="98">
        <v>4003000</v>
      </c>
      <c r="J146" s="20" t="s">
        <v>220</v>
      </c>
      <c r="K146" s="21"/>
      <c r="L146" s="35" t="s">
        <v>229</v>
      </c>
      <c r="M146" s="108"/>
      <c r="N146" s="100"/>
    </row>
    <row r="147" spans="1:14" ht="12.75" hidden="1" customHeight="1">
      <c r="A147" s="758"/>
      <c r="B147" s="746"/>
      <c r="C147" s="15"/>
      <c r="D147" s="60"/>
      <c r="E147" s="56">
        <v>19</v>
      </c>
      <c r="F147" s="57" t="s">
        <v>167</v>
      </c>
      <c r="G147" s="34" t="s">
        <v>214</v>
      </c>
      <c r="H147" s="20" t="s">
        <v>212</v>
      </c>
      <c r="I147" s="98">
        <v>0</v>
      </c>
      <c r="J147" s="20" t="s">
        <v>236</v>
      </c>
      <c r="K147" s="21"/>
      <c r="L147" s="35"/>
      <c r="M147" s="108"/>
      <c r="N147" s="91"/>
    </row>
    <row r="148" spans="1:14" ht="12.75" hidden="1" customHeight="1">
      <c r="A148" s="758"/>
      <c r="B148" s="746"/>
      <c r="C148" s="15"/>
      <c r="D148" s="60"/>
      <c r="E148" s="56">
        <v>20</v>
      </c>
      <c r="F148" s="57" t="s">
        <v>168</v>
      </c>
      <c r="G148" s="34" t="s">
        <v>214</v>
      </c>
      <c r="H148" s="20" t="s">
        <v>212</v>
      </c>
      <c r="I148" s="98">
        <v>0</v>
      </c>
      <c r="J148" s="34" t="s">
        <v>236</v>
      </c>
      <c r="K148" s="35"/>
      <c r="L148" s="35"/>
      <c r="M148" s="108"/>
      <c r="N148" s="100"/>
    </row>
    <row r="149" spans="1:14" ht="12.75" hidden="1" customHeight="1">
      <c r="A149" s="758"/>
      <c r="B149" s="746"/>
      <c r="C149" s="15"/>
      <c r="D149" s="60"/>
      <c r="E149" s="56"/>
      <c r="F149" s="57"/>
      <c r="G149" s="34"/>
      <c r="H149" s="20"/>
      <c r="I149" s="98"/>
      <c r="J149" s="20"/>
      <c r="K149" s="21"/>
      <c r="L149" s="21"/>
      <c r="M149" s="108"/>
      <c r="N149" s="100"/>
    </row>
    <row r="150" spans="1:14" ht="12.75" hidden="1" customHeight="1">
      <c r="A150" s="758"/>
      <c r="B150" s="746"/>
      <c r="C150" s="15">
        <v>4</v>
      </c>
      <c r="D150" s="60" t="s">
        <v>209</v>
      </c>
      <c r="E150" s="56">
        <v>1</v>
      </c>
      <c r="F150" s="57" t="s">
        <v>169</v>
      </c>
      <c r="G150" s="34" t="s">
        <v>214</v>
      </c>
      <c r="H150" s="20" t="s">
        <v>212</v>
      </c>
      <c r="I150" s="97">
        <v>0</v>
      </c>
      <c r="J150" s="20" t="s">
        <v>236</v>
      </c>
      <c r="K150" s="21"/>
      <c r="L150" s="35"/>
      <c r="M150" s="108"/>
      <c r="N150" s="100"/>
    </row>
    <row r="151" spans="1:14" ht="12.75" hidden="1" customHeight="1">
      <c r="A151" s="758"/>
      <c r="B151" s="746"/>
      <c r="C151" s="15"/>
      <c r="D151" s="60"/>
      <c r="E151" s="56">
        <v>2</v>
      </c>
      <c r="F151" s="57" t="s">
        <v>170</v>
      </c>
      <c r="G151" s="34" t="s">
        <v>214</v>
      </c>
      <c r="H151" s="20" t="s">
        <v>212</v>
      </c>
      <c r="I151" s="98">
        <v>0</v>
      </c>
      <c r="J151" s="20" t="s">
        <v>220</v>
      </c>
      <c r="K151" s="21"/>
      <c r="L151" s="35" t="s">
        <v>229</v>
      </c>
      <c r="M151" s="108"/>
      <c r="N151" s="100"/>
    </row>
    <row r="152" spans="1:14" ht="12.75" hidden="1" customHeight="1">
      <c r="A152" s="758"/>
      <c r="B152" s="746"/>
      <c r="C152" s="15"/>
      <c r="D152" s="60"/>
      <c r="E152" s="56">
        <v>3</v>
      </c>
      <c r="F152" s="57" t="s">
        <v>248</v>
      </c>
      <c r="G152" s="34" t="s">
        <v>214</v>
      </c>
      <c r="H152" s="20" t="s">
        <v>212</v>
      </c>
      <c r="I152" s="97">
        <v>4020000</v>
      </c>
      <c r="J152" s="20" t="s">
        <v>220</v>
      </c>
      <c r="K152" s="21"/>
      <c r="L152" s="35" t="s">
        <v>229</v>
      </c>
      <c r="M152" s="108"/>
      <c r="N152" s="100"/>
    </row>
    <row r="153" spans="1:14" ht="12.75" hidden="1" customHeight="1">
      <c r="A153" s="758"/>
      <c r="B153" s="746"/>
      <c r="C153" s="15"/>
      <c r="D153" s="60"/>
      <c r="E153" s="56">
        <v>4</v>
      </c>
      <c r="F153" s="57" t="s">
        <v>171</v>
      </c>
      <c r="G153" s="34" t="s">
        <v>214</v>
      </c>
      <c r="H153" s="20" t="s">
        <v>212</v>
      </c>
      <c r="I153" s="97">
        <v>0</v>
      </c>
      <c r="J153" s="20" t="s">
        <v>220</v>
      </c>
      <c r="K153" s="21"/>
      <c r="L153" s="35" t="s">
        <v>229</v>
      </c>
      <c r="M153" s="108"/>
      <c r="N153" s="100"/>
    </row>
    <row r="154" spans="1:14" ht="12.75" hidden="1" customHeight="1">
      <c r="A154" s="758"/>
      <c r="B154" s="746"/>
      <c r="C154" s="15"/>
      <c r="D154" s="60"/>
      <c r="E154" s="56">
        <v>5</v>
      </c>
      <c r="F154" s="57" t="s">
        <v>172</v>
      </c>
      <c r="G154" s="34" t="s">
        <v>214</v>
      </c>
      <c r="H154" s="20" t="s">
        <v>212</v>
      </c>
      <c r="I154" s="97">
        <v>0</v>
      </c>
      <c r="J154" s="20" t="s">
        <v>236</v>
      </c>
      <c r="K154" s="21"/>
      <c r="L154" s="35"/>
      <c r="M154" s="108"/>
      <c r="N154" s="100"/>
    </row>
    <row r="155" spans="1:14" ht="12.75" hidden="1" customHeight="1">
      <c r="A155" s="758"/>
      <c r="B155" s="746"/>
      <c r="C155" s="15"/>
      <c r="D155" s="60"/>
      <c r="E155" s="56">
        <v>6</v>
      </c>
      <c r="F155" s="57" t="s">
        <v>173</v>
      </c>
      <c r="G155" s="34" t="s">
        <v>214</v>
      </c>
      <c r="H155" s="20" t="s">
        <v>212</v>
      </c>
      <c r="I155" s="97">
        <v>0</v>
      </c>
      <c r="J155" s="20" t="s">
        <v>236</v>
      </c>
      <c r="K155" s="21"/>
      <c r="L155" s="35"/>
      <c r="M155" s="108"/>
      <c r="N155" s="100"/>
    </row>
    <row r="156" spans="1:14" ht="12.75" hidden="1" customHeight="1">
      <c r="A156" s="758"/>
      <c r="B156" s="746"/>
      <c r="C156" s="15"/>
      <c r="D156" s="60"/>
      <c r="E156" s="56">
        <v>7</v>
      </c>
      <c r="F156" s="57" t="s">
        <v>174</v>
      </c>
      <c r="G156" s="34" t="s">
        <v>214</v>
      </c>
      <c r="H156" s="20" t="s">
        <v>212</v>
      </c>
      <c r="I156" s="97">
        <v>0</v>
      </c>
      <c r="J156" s="20" t="s">
        <v>236</v>
      </c>
      <c r="K156" s="21"/>
      <c r="L156" s="35"/>
      <c r="M156" s="108"/>
      <c r="N156" s="100"/>
    </row>
    <row r="157" spans="1:14" ht="12.75" hidden="1" customHeight="1" thickBot="1">
      <c r="A157" s="758"/>
      <c r="B157" s="746"/>
      <c r="C157" s="15"/>
      <c r="D157" s="60"/>
      <c r="E157" s="56"/>
      <c r="F157" s="57"/>
      <c r="G157" s="34"/>
      <c r="H157" s="20"/>
      <c r="I157" s="19"/>
      <c r="J157" s="20"/>
      <c r="K157" s="21"/>
      <c r="L157" s="21"/>
      <c r="M157" s="108"/>
      <c r="N157" s="100"/>
    </row>
    <row r="158" spans="1:14" ht="14.4" hidden="1" thickBot="1">
      <c r="A158" s="40" t="s">
        <v>19</v>
      </c>
      <c r="B158" s="41"/>
      <c r="C158" s="41"/>
      <c r="D158" s="41"/>
      <c r="E158" s="41"/>
      <c r="F158" s="41"/>
      <c r="G158" s="41"/>
      <c r="H158" s="41"/>
      <c r="I158" s="61">
        <f>SUM(I73:I157)</f>
        <v>400330000</v>
      </c>
      <c r="J158" s="62"/>
      <c r="K158" s="62"/>
      <c r="L158" s="111"/>
      <c r="M158" s="111"/>
      <c r="N158" s="102"/>
    </row>
    <row r="159" spans="1:14" ht="12.75" hidden="1" customHeight="1">
      <c r="A159" s="752">
        <v>3</v>
      </c>
      <c r="B159" s="746" t="s">
        <v>20</v>
      </c>
      <c r="C159" s="116">
        <v>1</v>
      </c>
      <c r="D159" s="117" t="s">
        <v>239</v>
      </c>
      <c r="E159" s="63">
        <v>1</v>
      </c>
      <c r="F159" s="64" t="s">
        <v>175</v>
      </c>
      <c r="G159" s="95" t="s">
        <v>214</v>
      </c>
      <c r="H159" s="20" t="s">
        <v>212</v>
      </c>
      <c r="I159" s="97">
        <v>8379000</v>
      </c>
      <c r="J159" s="20" t="s">
        <v>213</v>
      </c>
      <c r="K159" s="21"/>
      <c r="L159" s="21" t="s">
        <v>229</v>
      </c>
      <c r="M159" s="108"/>
      <c r="N159" s="100"/>
    </row>
    <row r="160" spans="1:14" ht="15" hidden="1" customHeight="1">
      <c r="A160" s="752"/>
      <c r="B160" s="746"/>
      <c r="C160" s="28"/>
      <c r="D160" s="118"/>
      <c r="E160" s="30">
        <v>2</v>
      </c>
      <c r="F160" s="66" t="s">
        <v>176</v>
      </c>
      <c r="G160" s="95" t="s">
        <v>214</v>
      </c>
      <c r="H160" s="20" t="s">
        <v>212</v>
      </c>
      <c r="I160" s="97">
        <v>11172000</v>
      </c>
      <c r="J160" s="20" t="s">
        <v>213</v>
      </c>
      <c r="K160" s="21"/>
      <c r="L160" s="21" t="s">
        <v>229</v>
      </c>
      <c r="M160" s="108"/>
      <c r="N160" s="100"/>
    </row>
    <row r="161" spans="1:14" ht="15" hidden="1" customHeight="1">
      <c r="A161" s="752"/>
      <c r="B161" s="746"/>
      <c r="C161" s="28"/>
      <c r="D161" s="118"/>
      <c r="E161" s="30">
        <v>3</v>
      </c>
      <c r="F161" s="66" t="s">
        <v>177</v>
      </c>
      <c r="G161" s="95" t="s">
        <v>214</v>
      </c>
      <c r="H161" s="20" t="s">
        <v>212</v>
      </c>
      <c r="I161" s="97">
        <v>3724000</v>
      </c>
      <c r="J161" s="20" t="s">
        <v>213</v>
      </c>
      <c r="K161" s="21"/>
      <c r="L161" s="21" t="s">
        <v>229</v>
      </c>
      <c r="M161" s="108"/>
      <c r="N161" s="100"/>
    </row>
    <row r="162" spans="1:14" ht="15" hidden="1" customHeight="1">
      <c r="A162" s="752"/>
      <c r="B162" s="746"/>
      <c r="C162" s="28"/>
      <c r="D162" s="118"/>
      <c r="E162" s="30">
        <v>4</v>
      </c>
      <c r="F162" s="68" t="s">
        <v>178</v>
      </c>
      <c r="G162" s="95" t="s">
        <v>214</v>
      </c>
      <c r="H162" s="20" t="s">
        <v>212</v>
      </c>
      <c r="I162" s="97">
        <v>3724000</v>
      </c>
      <c r="J162" s="20" t="s">
        <v>213</v>
      </c>
      <c r="K162" s="21"/>
      <c r="L162" s="21" t="s">
        <v>229</v>
      </c>
      <c r="M162" s="108"/>
      <c r="N162" s="100"/>
    </row>
    <row r="163" spans="1:14" ht="15" hidden="1" customHeight="1">
      <c r="A163" s="752"/>
      <c r="B163" s="746"/>
      <c r="C163" s="28"/>
      <c r="D163" s="118"/>
      <c r="E163" s="30">
        <v>5</v>
      </c>
      <c r="F163" s="68" t="s">
        <v>179</v>
      </c>
      <c r="G163" s="95" t="s">
        <v>214</v>
      </c>
      <c r="H163" s="20" t="s">
        <v>212</v>
      </c>
      <c r="I163" s="97">
        <v>2793000</v>
      </c>
      <c r="J163" s="20" t="s">
        <v>213</v>
      </c>
      <c r="K163" s="21"/>
      <c r="L163" s="21" t="s">
        <v>229</v>
      </c>
      <c r="M163" s="108"/>
      <c r="N163" s="100"/>
    </row>
    <row r="164" spans="1:14" ht="15" hidden="1" customHeight="1">
      <c r="A164" s="752"/>
      <c r="B164" s="746"/>
      <c r="C164" s="28"/>
      <c r="D164" s="118"/>
      <c r="E164" s="30">
        <v>6</v>
      </c>
      <c r="F164" s="68" t="s">
        <v>180</v>
      </c>
      <c r="G164" s="95" t="s">
        <v>214</v>
      </c>
      <c r="H164" s="20" t="s">
        <v>212</v>
      </c>
      <c r="I164" s="97">
        <v>4655000</v>
      </c>
      <c r="J164" s="20" t="s">
        <v>213</v>
      </c>
      <c r="K164" s="21"/>
      <c r="L164" s="21" t="s">
        <v>229</v>
      </c>
      <c r="M164" s="108"/>
      <c r="N164" s="100"/>
    </row>
    <row r="165" spans="1:14" ht="15" hidden="1" customHeight="1">
      <c r="A165" s="752"/>
      <c r="B165" s="746"/>
      <c r="C165" s="28"/>
      <c r="D165" s="118"/>
      <c r="E165" s="30">
        <v>7</v>
      </c>
      <c r="F165" s="68" t="s">
        <v>181</v>
      </c>
      <c r="G165" s="95" t="s">
        <v>214</v>
      </c>
      <c r="H165" s="20" t="s">
        <v>212</v>
      </c>
      <c r="I165" s="97">
        <v>11172000</v>
      </c>
      <c r="J165" s="20" t="s">
        <v>213</v>
      </c>
      <c r="K165" s="21"/>
      <c r="L165" s="21" t="s">
        <v>229</v>
      </c>
      <c r="M165" s="108"/>
      <c r="N165" s="100"/>
    </row>
    <row r="166" spans="1:14" ht="15" hidden="1" customHeight="1">
      <c r="A166" s="752"/>
      <c r="B166" s="746"/>
      <c r="C166" s="28"/>
      <c r="D166" s="118"/>
      <c r="E166" s="30">
        <v>8</v>
      </c>
      <c r="F166" s="66" t="s">
        <v>182</v>
      </c>
      <c r="G166" s="95" t="s">
        <v>214</v>
      </c>
      <c r="H166" s="20" t="s">
        <v>212</v>
      </c>
      <c r="I166" s="97">
        <v>9310000</v>
      </c>
      <c r="J166" s="20" t="s">
        <v>213</v>
      </c>
      <c r="K166" s="21"/>
      <c r="L166" s="21" t="s">
        <v>229</v>
      </c>
      <c r="M166" s="108"/>
      <c r="N166" s="100"/>
    </row>
    <row r="167" spans="1:14" ht="15" hidden="1" customHeight="1">
      <c r="A167" s="752"/>
      <c r="B167" s="746"/>
      <c r="C167" s="28"/>
      <c r="D167" s="118"/>
      <c r="E167" s="30">
        <v>9</v>
      </c>
      <c r="F167" s="66" t="s">
        <v>183</v>
      </c>
      <c r="G167" s="95" t="s">
        <v>214</v>
      </c>
      <c r="H167" s="20" t="s">
        <v>212</v>
      </c>
      <c r="I167" s="97">
        <v>6517000</v>
      </c>
      <c r="J167" s="20" t="s">
        <v>213</v>
      </c>
      <c r="K167" s="21"/>
      <c r="L167" s="21" t="s">
        <v>229</v>
      </c>
      <c r="M167" s="108"/>
      <c r="N167" s="100"/>
    </row>
    <row r="168" spans="1:14" ht="15" hidden="1" customHeight="1">
      <c r="A168" s="752"/>
      <c r="B168" s="746"/>
      <c r="C168" s="28"/>
      <c r="D168" s="118"/>
      <c r="E168" s="30">
        <v>10</v>
      </c>
      <c r="F168" s="66" t="s">
        <v>184</v>
      </c>
      <c r="G168" s="95" t="s">
        <v>214</v>
      </c>
      <c r="H168" s="20" t="s">
        <v>212</v>
      </c>
      <c r="I168" s="97">
        <v>9310000</v>
      </c>
      <c r="J168" s="20" t="s">
        <v>213</v>
      </c>
      <c r="K168" s="21"/>
      <c r="L168" s="21" t="s">
        <v>229</v>
      </c>
      <c r="M168" s="108"/>
      <c r="N168" s="100"/>
    </row>
    <row r="169" spans="1:14" ht="15" hidden="1" customHeight="1">
      <c r="A169" s="752"/>
      <c r="B169" s="746"/>
      <c r="C169" s="28"/>
      <c r="D169" s="118"/>
      <c r="E169" s="30">
        <v>11</v>
      </c>
      <c r="F169" s="66" t="s">
        <v>185</v>
      </c>
      <c r="G169" s="95" t="s">
        <v>214</v>
      </c>
      <c r="H169" s="20" t="s">
        <v>212</v>
      </c>
      <c r="I169" s="97">
        <v>13034000</v>
      </c>
      <c r="J169" s="20" t="s">
        <v>213</v>
      </c>
      <c r="K169" s="21"/>
      <c r="L169" s="21" t="s">
        <v>229</v>
      </c>
      <c r="M169" s="108"/>
      <c r="N169" s="100"/>
    </row>
    <row r="170" spans="1:14" ht="15" hidden="1" customHeight="1">
      <c r="A170" s="752"/>
      <c r="B170" s="746"/>
      <c r="C170" s="28"/>
      <c r="D170" s="118"/>
      <c r="E170" s="30">
        <v>12</v>
      </c>
      <c r="F170" s="66" t="s">
        <v>21</v>
      </c>
      <c r="G170" s="95" t="s">
        <v>214</v>
      </c>
      <c r="H170" s="20" t="s">
        <v>212</v>
      </c>
      <c r="I170" s="97">
        <v>9310000</v>
      </c>
      <c r="J170" s="20" t="s">
        <v>213</v>
      </c>
      <c r="K170" s="21"/>
      <c r="L170" s="21" t="s">
        <v>229</v>
      </c>
      <c r="M170" s="108"/>
      <c r="N170" s="100"/>
    </row>
    <row r="171" spans="1:14" ht="15" hidden="1" customHeight="1" thickBot="1">
      <c r="A171" s="752"/>
      <c r="B171" s="746"/>
      <c r="C171" s="115"/>
      <c r="D171" s="114"/>
      <c r="E171" s="70"/>
      <c r="F171" s="71"/>
      <c r="G171" s="95"/>
      <c r="H171" s="20"/>
      <c r="I171" s="19"/>
      <c r="J171" s="20"/>
      <c r="K171" s="21"/>
      <c r="L171" s="21"/>
      <c r="M171" s="108"/>
      <c r="N171" s="100"/>
    </row>
    <row r="172" spans="1:14" ht="14.4" hidden="1" thickBot="1">
      <c r="A172" s="40" t="s">
        <v>22</v>
      </c>
      <c r="B172" s="41"/>
      <c r="C172" s="41"/>
      <c r="D172" s="41"/>
      <c r="E172" s="41"/>
      <c r="F172" s="41"/>
      <c r="G172" s="41"/>
      <c r="H172" s="41"/>
      <c r="I172" s="61">
        <f>SUM(I159:I171)</f>
        <v>93100000</v>
      </c>
      <c r="J172" s="72"/>
      <c r="K172" s="72"/>
      <c r="L172" s="112"/>
      <c r="M172" s="110"/>
      <c r="N172" s="103"/>
    </row>
    <row r="173" spans="1:14" ht="15" hidden="1" customHeight="1">
      <c r="A173" s="752">
        <v>4</v>
      </c>
      <c r="B173" s="746" t="s">
        <v>23</v>
      </c>
      <c r="C173" s="95">
        <v>1</v>
      </c>
      <c r="D173" s="73" t="s">
        <v>210</v>
      </c>
      <c r="E173" s="74">
        <v>1</v>
      </c>
      <c r="F173" s="75" t="s">
        <v>186</v>
      </c>
      <c r="G173" s="20" t="s">
        <v>214</v>
      </c>
      <c r="H173" s="20" t="s">
        <v>212</v>
      </c>
      <c r="I173" s="133">
        <v>2793000</v>
      </c>
      <c r="J173" s="20" t="s">
        <v>220</v>
      </c>
      <c r="K173" s="21"/>
      <c r="L173" s="24" t="s">
        <v>229</v>
      </c>
      <c r="M173" s="24"/>
      <c r="N173" s="92"/>
    </row>
    <row r="174" spans="1:14" ht="15" hidden="1" customHeight="1">
      <c r="A174" s="752"/>
      <c r="B174" s="746"/>
      <c r="C174" s="15"/>
      <c r="D174" s="77"/>
      <c r="E174" s="53">
        <v>2</v>
      </c>
      <c r="F174" s="76" t="s">
        <v>249</v>
      </c>
      <c r="G174" s="20" t="s">
        <v>214</v>
      </c>
      <c r="H174" s="20" t="s">
        <v>212</v>
      </c>
      <c r="I174" s="134">
        <v>2793000</v>
      </c>
      <c r="J174" s="20" t="s">
        <v>220</v>
      </c>
      <c r="K174" s="21"/>
      <c r="L174" s="24" t="s">
        <v>229</v>
      </c>
      <c r="M174" s="24"/>
      <c r="N174" s="92"/>
    </row>
    <row r="175" spans="1:14" ht="15" hidden="1" customHeight="1">
      <c r="A175" s="752"/>
      <c r="B175" s="746"/>
      <c r="C175" s="15"/>
      <c r="D175" s="77"/>
      <c r="E175" s="53">
        <v>3</v>
      </c>
      <c r="F175" s="76" t="s">
        <v>187</v>
      </c>
      <c r="G175" s="20" t="s">
        <v>214</v>
      </c>
      <c r="H175" s="20" t="s">
        <v>212</v>
      </c>
      <c r="I175" s="134">
        <v>2793000</v>
      </c>
      <c r="J175" s="20" t="s">
        <v>220</v>
      </c>
      <c r="K175" s="21"/>
      <c r="L175" s="24" t="s">
        <v>229</v>
      </c>
      <c r="M175" s="24"/>
      <c r="N175" s="92"/>
    </row>
    <row r="176" spans="1:14" ht="15" hidden="1" customHeight="1">
      <c r="A176" s="752"/>
      <c r="B176" s="746"/>
      <c r="C176" s="15"/>
      <c r="D176" s="77"/>
      <c r="E176" s="53">
        <v>4</v>
      </c>
      <c r="F176" s="76" t="s">
        <v>188</v>
      </c>
      <c r="G176" s="20" t="s">
        <v>214</v>
      </c>
      <c r="H176" s="20" t="s">
        <v>212</v>
      </c>
      <c r="I176" s="134">
        <v>2793000</v>
      </c>
      <c r="J176" s="20" t="s">
        <v>220</v>
      </c>
      <c r="K176" s="21"/>
      <c r="L176" s="24" t="s">
        <v>229</v>
      </c>
      <c r="M176" s="24"/>
      <c r="N176" s="92"/>
    </row>
    <row r="177" spans="1:14" ht="15" hidden="1" customHeight="1">
      <c r="A177" s="752"/>
      <c r="B177" s="746"/>
      <c r="C177" s="15"/>
      <c r="D177" s="77"/>
      <c r="E177" s="53">
        <v>5</v>
      </c>
      <c r="F177" s="76" t="s">
        <v>215</v>
      </c>
      <c r="G177" s="20" t="s">
        <v>214</v>
      </c>
      <c r="H177" s="20" t="s">
        <v>212</v>
      </c>
      <c r="I177" s="134">
        <v>2793000</v>
      </c>
      <c r="J177" s="20" t="s">
        <v>220</v>
      </c>
      <c r="K177" s="21"/>
      <c r="L177" s="24" t="s">
        <v>229</v>
      </c>
      <c r="M177" s="24"/>
      <c r="N177" s="92"/>
    </row>
    <row r="178" spans="1:14" ht="15" hidden="1" customHeight="1">
      <c r="A178" s="752"/>
      <c r="B178" s="746"/>
      <c r="C178" s="15"/>
      <c r="D178" s="27"/>
      <c r="E178" s="53">
        <v>6</v>
      </c>
      <c r="F178" s="76" t="s">
        <v>189</v>
      </c>
      <c r="G178" s="20" t="s">
        <v>214</v>
      </c>
      <c r="H178" s="20" t="s">
        <v>212</v>
      </c>
      <c r="I178" s="134">
        <v>2793000</v>
      </c>
      <c r="J178" s="20" t="s">
        <v>220</v>
      </c>
      <c r="K178" s="21"/>
      <c r="L178" s="24" t="s">
        <v>229</v>
      </c>
      <c r="M178" s="24"/>
      <c r="N178" s="92"/>
    </row>
    <row r="179" spans="1:14" ht="15" hidden="1" customHeight="1">
      <c r="A179" s="752"/>
      <c r="B179" s="746"/>
      <c r="C179" s="28"/>
      <c r="D179" s="49"/>
      <c r="E179" s="53">
        <v>7</v>
      </c>
      <c r="F179" s="76" t="s">
        <v>190</v>
      </c>
      <c r="G179" s="20" t="s">
        <v>214</v>
      </c>
      <c r="H179" s="20" t="s">
        <v>212</v>
      </c>
      <c r="I179" s="134">
        <v>18154000</v>
      </c>
      <c r="J179" s="20" t="s">
        <v>220</v>
      </c>
      <c r="K179" s="21"/>
      <c r="L179" s="24" t="s">
        <v>229</v>
      </c>
      <c r="M179" s="24"/>
      <c r="N179" s="92"/>
    </row>
    <row r="180" spans="1:14" ht="15" hidden="1" customHeight="1">
      <c r="A180" s="752"/>
      <c r="B180" s="746"/>
      <c r="C180" s="28"/>
      <c r="D180" s="49"/>
      <c r="E180" s="53">
        <v>8</v>
      </c>
      <c r="F180" s="76" t="s">
        <v>191</v>
      </c>
      <c r="G180" s="20" t="s">
        <v>214</v>
      </c>
      <c r="H180" s="20" t="s">
        <v>212</v>
      </c>
      <c r="I180" s="134">
        <v>2793000</v>
      </c>
      <c r="J180" s="20" t="s">
        <v>220</v>
      </c>
      <c r="K180" s="21"/>
      <c r="L180" s="24" t="s">
        <v>229</v>
      </c>
      <c r="M180" s="24"/>
      <c r="N180" s="92"/>
    </row>
    <row r="181" spans="1:14" ht="15" hidden="1" customHeight="1">
      <c r="A181" s="752"/>
      <c r="B181" s="746"/>
      <c r="C181" s="28"/>
      <c r="D181" s="49"/>
      <c r="E181" s="53">
        <v>9</v>
      </c>
      <c r="F181" s="76" t="s">
        <v>192</v>
      </c>
      <c r="G181" s="20" t="s">
        <v>214</v>
      </c>
      <c r="H181" s="20" t="s">
        <v>212</v>
      </c>
      <c r="I181" s="134">
        <v>2793000</v>
      </c>
      <c r="J181" s="20" t="s">
        <v>220</v>
      </c>
      <c r="K181" s="21"/>
      <c r="L181" s="24" t="s">
        <v>229</v>
      </c>
      <c r="M181" s="24"/>
      <c r="N181" s="92"/>
    </row>
    <row r="182" spans="1:14" ht="15" hidden="1" customHeight="1">
      <c r="A182" s="752"/>
      <c r="B182" s="746"/>
      <c r="C182" s="15"/>
      <c r="D182" s="27"/>
      <c r="E182" s="53">
        <v>10</v>
      </c>
      <c r="F182" s="76" t="s">
        <v>193</v>
      </c>
      <c r="G182" s="20" t="s">
        <v>214</v>
      </c>
      <c r="H182" s="20" t="s">
        <v>212</v>
      </c>
      <c r="I182" s="134">
        <v>5586000</v>
      </c>
      <c r="J182" s="20" t="s">
        <v>220</v>
      </c>
      <c r="K182" s="21"/>
      <c r="L182" s="24" t="s">
        <v>229</v>
      </c>
      <c r="M182" s="24"/>
      <c r="N182" s="92"/>
    </row>
    <row r="183" spans="1:14" ht="15" hidden="1" customHeight="1">
      <c r="A183" s="752"/>
      <c r="B183" s="746"/>
      <c r="C183" s="15"/>
      <c r="D183" s="27"/>
      <c r="E183" s="53">
        <v>11</v>
      </c>
      <c r="F183" s="76" t="s">
        <v>194</v>
      </c>
      <c r="G183" s="20" t="s">
        <v>214</v>
      </c>
      <c r="H183" s="20" t="s">
        <v>212</v>
      </c>
      <c r="I183" s="134">
        <v>1396000</v>
      </c>
      <c r="J183" s="20" t="s">
        <v>220</v>
      </c>
      <c r="K183" s="21"/>
      <c r="L183" s="24" t="s">
        <v>229</v>
      </c>
      <c r="M183" s="24"/>
      <c r="N183" s="92"/>
    </row>
    <row r="184" spans="1:14" ht="15" hidden="1" customHeight="1">
      <c r="A184" s="752"/>
      <c r="B184" s="746"/>
      <c r="C184" s="15"/>
      <c r="D184" s="27"/>
      <c r="E184" s="53">
        <v>12</v>
      </c>
      <c r="F184" s="76" t="s">
        <v>196</v>
      </c>
      <c r="G184" s="20" t="s">
        <v>214</v>
      </c>
      <c r="H184" s="20" t="s">
        <v>212</v>
      </c>
      <c r="I184" s="134">
        <v>5586000</v>
      </c>
      <c r="J184" s="20" t="s">
        <v>220</v>
      </c>
      <c r="K184" s="21"/>
      <c r="L184" s="24" t="s">
        <v>229</v>
      </c>
      <c r="M184" s="24"/>
      <c r="N184" s="92"/>
    </row>
    <row r="185" spans="1:14" ht="15" hidden="1" customHeight="1">
      <c r="A185" s="752"/>
      <c r="B185" s="746"/>
      <c r="C185" s="28"/>
      <c r="D185" s="49"/>
      <c r="E185" s="53">
        <v>13</v>
      </c>
      <c r="F185" s="76" t="s">
        <v>250</v>
      </c>
      <c r="G185" s="20" t="s">
        <v>214</v>
      </c>
      <c r="H185" s="20" t="s">
        <v>212</v>
      </c>
      <c r="I185" s="134">
        <v>1396000</v>
      </c>
      <c r="J185" s="20" t="s">
        <v>220</v>
      </c>
      <c r="K185" s="21"/>
      <c r="L185" s="24" t="s">
        <v>229</v>
      </c>
      <c r="M185" s="24"/>
      <c r="N185" s="92"/>
    </row>
    <row r="186" spans="1:14" ht="15" hidden="1" customHeight="1">
      <c r="A186" s="752"/>
      <c r="B186" s="746"/>
      <c r="C186" s="28"/>
      <c r="D186" s="49"/>
      <c r="E186" s="53">
        <v>14</v>
      </c>
      <c r="F186" s="76" t="s">
        <v>197</v>
      </c>
      <c r="G186" s="20" t="s">
        <v>214</v>
      </c>
      <c r="H186" s="20" t="s">
        <v>212</v>
      </c>
      <c r="I186" s="134">
        <v>4189000</v>
      </c>
      <c r="J186" s="20" t="s">
        <v>220</v>
      </c>
      <c r="K186" s="21"/>
      <c r="L186" s="24" t="s">
        <v>229</v>
      </c>
      <c r="M186" s="24"/>
      <c r="N186" s="92"/>
    </row>
    <row r="187" spans="1:14" ht="15" hidden="1" customHeight="1">
      <c r="A187" s="752"/>
      <c r="B187" s="746"/>
      <c r="C187" s="15"/>
      <c r="D187" s="49"/>
      <c r="E187" s="53">
        <v>15</v>
      </c>
      <c r="F187" s="76" t="s">
        <v>195</v>
      </c>
      <c r="G187" s="20" t="s">
        <v>214</v>
      </c>
      <c r="H187" s="20" t="s">
        <v>212</v>
      </c>
      <c r="I187" s="134">
        <v>5586000</v>
      </c>
      <c r="J187" s="20" t="s">
        <v>220</v>
      </c>
      <c r="K187" s="21"/>
      <c r="L187" s="24" t="s">
        <v>229</v>
      </c>
      <c r="M187" s="24"/>
      <c r="N187" s="92"/>
    </row>
    <row r="188" spans="1:14" ht="15" hidden="1" customHeight="1">
      <c r="A188" s="752"/>
      <c r="B188" s="746"/>
      <c r="C188" s="28"/>
      <c r="D188" s="49"/>
      <c r="E188" s="53">
        <v>16</v>
      </c>
      <c r="F188" s="76" t="s">
        <v>260</v>
      </c>
      <c r="G188" s="34" t="s">
        <v>214</v>
      </c>
      <c r="H188" s="34" t="s">
        <v>212</v>
      </c>
      <c r="I188" s="137">
        <v>3000000</v>
      </c>
      <c r="J188" s="34" t="s">
        <v>220</v>
      </c>
      <c r="K188" s="34"/>
      <c r="L188" s="138" t="s">
        <v>229</v>
      </c>
      <c r="M188" s="138"/>
      <c r="N188" s="91"/>
    </row>
    <row r="189" spans="1:14" ht="24" hidden="1" customHeight="1">
      <c r="A189" s="752"/>
      <c r="B189" s="746"/>
      <c r="C189" s="28"/>
      <c r="D189" s="49"/>
      <c r="E189" s="53">
        <v>17</v>
      </c>
      <c r="F189" s="136" t="s">
        <v>261</v>
      </c>
      <c r="G189" s="34" t="s">
        <v>214</v>
      </c>
      <c r="H189" s="34" t="s">
        <v>212</v>
      </c>
      <c r="I189" s="137">
        <v>6871000</v>
      </c>
      <c r="J189" s="34" t="s">
        <v>220</v>
      </c>
      <c r="K189" s="34"/>
      <c r="L189" s="34" t="s">
        <v>229</v>
      </c>
      <c r="M189" s="138"/>
      <c r="N189" s="91"/>
    </row>
    <row r="190" spans="1:14" ht="15" hidden="1" customHeight="1">
      <c r="A190" s="752"/>
      <c r="B190" s="746"/>
      <c r="C190" s="28"/>
      <c r="D190" s="49"/>
      <c r="E190" s="53"/>
      <c r="F190" s="76"/>
      <c r="G190" s="20"/>
      <c r="H190" s="20"/>
      <c r="I190" s="134"/>
      <c r="J190" s="20"/>
      <c r="K190" s="21"/>
      <c r="L190" s="24"/>
      <c r="M190" s="24"/>
      <c r="N190" s="92"/>
    </row>
    <row r="191" spans="1:14" ht="15" hidden="1" customHeight="1">
      <c r="A191" s="752"/>
      <c r="B191" s="746"/>
      <c r="C191" s="28">
        <v>2</v>
      </c>
      <c r="D191" s="49" t="s">
        <v>216</v>
      </c>
      <c r="E191" s="53">
        <v>1</v>
      </c>
      <c r="F191" s="76" t="s">
        <v>240</v>
      </c>
      <c r="G191" s="20" t="s">
        <v>214</v>
      </c>
      <c r="H191" s="20" t="s">
        <v>212</v>
      </c>
      <c r="I191" s="134">
        <v>6982000</v>
      </c>
      <c r="J191" s="20" t="s">
        <v>220</v>
      </c>
      <c r="K191" s="21"/>
      <c r="L191" s="24" t="s">
        <v>229</v>
      </c>
      <c r="M191" s="24"/>
      <c r="N191" s="92"/>
    </row>
    <row r="192" spans="1:14" ht="15" hidden="1" customHeight="1">
      <c r="A192" s="752"/>
      <c r="B192" s="746"/>
      <c r="C192" s="28"/>
      <c r="D192" s="49"/>
      <c r="E192" s="53">
        <v>2</v>
      </c>
      <c r="F192" s="76" t="s">
        <v>198</v>
      </c>
      <c r="G192" s="20" t="s">
        <v>214</v>
      </c>
      <c r="H192" s="20" t="s">
        <v>212</v>
      </c>
      <c r="I192" s="134">
        <v>5586000</v>
      </c>
      <c r="J192" s="20" t="s">
        <v>220</v>
      </c>
      <c r="K192" s="21"/>
      <c r="L192" s="24" t="s">
        <v>229</v>
      </c>
      <c r="M192" s="24"/>
      <c r="N192" s="92"/>
    </row>
    <row r="193" spans="1:14" ht="15" hidden="1" customHeight="1">
      <c r="A193" s="752"/>
      <c r="B193" s="746"/>
      <c r="C193" s="28"/>
      <c r="D193" s="49"/>
      <c r="E193" s="53">
        <v>3</v>
      </c>
      <c r="F193" s="76" t="s">
        <v>199</v>
      </c>
      <c r="G193" s="20" t="s">
        <v>214</v>
      </c>
      <c r="H193" s="20" t="s">
        <v>212</v>
      </c>
      <c r="I193" s="134">
        <v>12568000</v>
      </c>
      <c r="J193" s="20" t="s">
        <v>220</v>
      </c>
      <c r="K193" s="21"/>
      <c r="L193" s="24" t="s">
        <v>229</v>
      </c>
      <c r="M193" s="24"/>
      <c r="N193" s="92"/>
    </row>
    <row r="194" spans="1:14" ht="15" hidden="1" customHeight="1">
      <c r="A194" s="752"/>
      <c r="B194" s="746"/>
      <c r="C194" s="28"/>
      <c r="D194" s="49"/>
      <c r="E194" s="53">
        <v>4</v>
      </c>
      <c r="F194" s="76" t="s">
        <v>200</v>
      </c>
      <c r="G194" s="20" t="s">
        <v>214</v>
      </c>
      <c r="H194" s="20" t="s">
        <v>212</v>
      </c>
      <c r="I194" s="134">
        <v>6982000</v>
      </c>
      <c r="J194" s="20" t="s">
        <v>220</v>
      </c>
      <c r="K194" s="21"/>
      <c r="L194" s="24" t="s">
        <v>229</v>
      </c>
      <c r="M194" s="24"/>
      <c r="N194" s="92"/>
    </row>
    <row r="195" spans="1:14" ht="15" hidden="1" customHeight="1">
      <c r="A195" s="752"/>
      <c r="B195" s="746"/>
      <c r="C195" s="28"/>
      <c r="D195" s="49"/>
      <c r="E195" s="53">
        <v>5</v>
      </c>
      <c r="F195" s="76" t="s">
        <v>201</v>
      </c>
      <c r="G195" s="20" t="s">
        <v>214</v>
      </c>
      <c r="H195" s="20" t="s">
        <v>212</v>
      </c>
      <c r="I195" s="134">
        <v>10965000</v>
      </c>
      <c r="J195" s="20" t="s">
        <v>220</v>
      </c>
      <c r="K195" s="21"/>
      <c r="L195" s="24" t="s">
        <v>229</v>
      </c>
      <c r="M195" s="24"/>
      <c r="N195" s="92"/>
    </row>
    <row r="196" spans="1:14" ht="15" hidden="1" customHeight="1">
      <c r="A196" s="752"/>
      <c r="B196" s="746"/>
      <c r="C196" s="28"/>
      <c r="D196" s="49"/>
      <c r="E196" s="53">
        <v>6</v>
      </c>
      <c r="F196" s="76" t="s">
        <v>202</v>
      </c>
      <c r="G196" s="20" t="s">
        <v>214</v>
      </c>
      <c r="H196" s="20" t="s">
        <v>212</v>
      </c>
      <c r="I196" s="134">
        <v>6982000</v>
      </c>
      <c r="J196" s="20" t="s">
        <v>220</v>
      </c>
      <c r="K196" s="21"/>
      <c r="L196" s="24" t="s">
        <v>229</v>
      </c>
      <c r="M196" s="24"/>
      <c r="N196" s="92"/>
    </row>
    <row r="197" spans="1:14" ht="15" hidden="1" customHeight="1">
      <c r="A197" s="752"/>
      <c r="B197" s="746"/>
      <c r="C197" s="28"/>
      <c r="D197" s="49"/>
      <c r="E197" s="53">
        <v>7</v>
      </c>
      <c r="F197" s="76" t="s">
        <v>203</v>
      </c>
      <c r="G197" s="20" t="s">
        <v>214</v>
      </c>
      <c r="H197" s="20" t="s">
        <v>212</v>
      </c>
      <c r="I197" s="134">
        <v>7094000</v>
      </c>
      <c r="J197" s="20" t="s">
        <v>220</v>
      </c>
      <c r="K197" s="21"/>
      <c r="L197" s="24" t="s">
        <v>229</v>
      </c>
      <c r="M197" s="24"/>
      <c r="N197" s="92"/>
    </row>
    <row r="198" spans="1:14" ht="15" hidden="1" customHeight="1">
      <c r="A198" s="752"/>
      <c r="B198" s="746"/>
      <c r="C198" s="28"/>
      <c r="D198" s="49"/>
      <c r="E198" s="53">
        <v>8</v>
      </c>
      <c r="F198" s="76" t="s">
        <v>204</v>
      </c>
      <c r="G198" s="20" t="s">
        <v>214</v>
      </c>
      <c r="H198" s="20" t="s">
        <v>212</v>
      </c>
      <c r="I198" s="134">
        <v>1396000</v>
      </c>
      <c r="J198" s="20" t="s">
        <v>220</v>
      </c>
      <c r="K198" s="21"/>
      <c r="L198" s="24" t="s">
        <v>229</v>
      </c>
      <c r="M198" s="24"/>
      <c r="N198" s="92"/>
    </row>
    <row r="199" spans="1:14" ht="15" hidden="1" customHeight="1">
      <c r="A199" s="752"/>
      <c r="B199" s="746"/>
      <c r="C199" s="15"/>
      <c r="D199" s="27"/>
      <c r="E199" s="53">
        <v>9</v>
      </c>
      <c r="F199" s="76" t="s">
        <v>205</v>
      </c>
      <c r="G199" s="20" t="s">
        <v>214</v>
      </c>
      <c r="H199" s="20" t="s">
        <v>212</v>
      </c>
      <c r="I199" s="134">
        <v>6987000</v>
      </c>
      <c r="J199" s="20" t="s">
        <v>220</v>
      </c>
      <c r="K199" s="21"/>
      <c r="L199" s="24" t="s">
        <v>229</v>
      </c>
      <c r="M199" s="24"/>
      <c r="N199" s="92"/>
    </row>
    <row r="200" spans="1:14" ht="15" hidden="1" customHeight="1" thickBot="1">
      <c r="A200" s="752"/>
      <c r="B200" s="746"/>
      <c r="C200" s="28"/>
      <c r="D200" s="1"/>
      <c r="E200" s="53"/>
      <c r="F200" s="76"/>
      <c r="G200" s="52"/>
      <c r="H200" s="52"/>
      <c r="I200" s="19"/>
      <c r="J200" s="20"/>
      <c r="K200" s="21"/>
      <c r="L200" s="24"/>
      <c r="M200" s="24"/>
      <c r="N200" s="92"/>
    </row>
    <row r="201" spans="1:14" ht="13.5" hidden="1" customHeight="1">
      <c r="A201" s="78" t="s">
        <v>24</v>
      </c>
      <c r="B201" s="79"/>
      <c r="C201" s="79"/>
      <c r="D201" s="79"/>
      <c r="E201" s="79"/>
      <c r="F201" s="79"/>
      <c r="G201" s="79"/>
      <c r="H201" s="79"/>
      <c r="I201" s="80">
        <f>SUM(I173:I200)</f>
        <v>139650000</v>
      </c>
      <c r="J201" s="81"/>
      <c r="K201" s="81"/>
      <c r="L201" s="93"/>
      <c r="M201" s="93"/>
      <c r="N201" s="104"/>
    </row>
    <row r="202" spans="1:14" ht="13.5" hidden="1" customHeight="1">
      <c r="A202" s="82">
        <v>5</v>
      </c>
      <c r="B202" s="756" t="s">
        <v>25</v>
      </c>
      <c r="C202" s="756"/>
      <c r="D202" s="756"/>
      <c r="E202" s="44"/>
      <c r="F202" s="44"/>
      <c r="G202" s="44"/>
      <c r="H202" s="44"/>
      <c r="I202" s="126">
        <v>18620000</v>
      </c>
      <c r="J202" s="84" t="s">
        <v>213</v>
      </c>
      <c r="K202" s="84"/>
      <c r="L202" s="84" t="s">
        <v>229</v>
      </c>
      <c r="M202" s="94"/>
      <c r="N202" s="105"/>
    </row>
    <row r="203" spans="1:14" ht="13.5" hidden="1" customHeight="1" thickBot="1">
      <c r="A203" s="85" t="s">
        <v>26</v>
      </c>
      <c r="B203" s="86"/>
      <c r="C203" s="86"/>
      <c r="D203" s="86"/>
      <c r="E203" s="86"/>
      <c r="F203" s="86"/>
      <c r="G203" s="86"/>
      <c r="H203" s="86"/>
      <c r="I203" s="87">
        <f>I72+I158+I172+I201+I202</f>
        <v>931000000</v>
      </c>
      <c r="J203" s="88"/>
      <c r="K203" s="88"/>
      <c r="L203" s="113"/>
      <c r="M203" s="113"/>
      <c r="N203" s="106"/>
    </row>
    <row r="204" spans="1:14" ht="13.5" hidden="1" customHeight="1">
      <c r="I204" s="119">
        <f>[2]Pendapatan!$B$12</f>
        <v>931000000</v>
      </c>
    </row>
    <row r="205" spans="1:14" ht="13.5" hidden="1" customHeight="1">
      <c r="I205" s="129">
        <f>I203-I204</f>
        <v>0</v>
      </c>
      <c r="L205" s="755"/>
      <c r="M205" s="755"/>
      <c r="N205" s="755"/>
    </row>
    <row r="206" spans="1:14" hidden="1">
      <c r="I206" s="89"/>
      <c r="J206" s="128"/>
      <c r="K206" s="128"/>
      <c r="L206" s="131"/>
      <c r="M206" s="131"/>
      <c r="N206" s="131"/>
    </row>
    <row r="207" spans="1:14" ht="18">
      <c r="A207" s="734" t="s">
        <v>503</v>
      </c>
      <c r="B207" s="734"/>
      <c r="C207" s="734"/>
      <c r="D207" s="734"/>
      <c r="E207" s="734"/>
      <c r="F207" s="734"/>
      <c r="G207" s="734"/>
      <c r="H207" s="734"/>
      <c r="I207" s="734"/>
      <c r="J207" s="734"/>
      <c r="K207" s="734"/>
      <c r="L207" s="734"/>
      <c r="M207" s="734"/>
      <c r="N207" s="734"/>
    </row>
    <row r="208" spans="1:14" ht="19.5" customHeight="1">
      <c r="A208" s="736" t="s">
        <v>513</v>
      </c>
      <c r="B208" s="736"/>
      <c r="C208" s="736"/>
      <c r="D208" s="736"/>
      <c r="E208" s="736"/>
      <c r="F208" s="736"/>
      <c r="G208" s="736"/>
      <c r="H208" s="736"/>
      <c r="I208" s="736"/>
      <c r="J208" s="736"/>
      <c r="K208" s="736"/>
      <c r="L208" s="736"/>
      <c r="M208" s="736"/>
      <c r="N208" s="736"/>
    </row>
    <row r="209" spans="1:24" ht="20.399999999999999">
      <c r="A209" s="736" t="s">
        <v>289</v>
      </c>
      <c r="B209" s="736"/>
      <c r="C209" s="736"/>
      <c r="D209" s="736"/>
      <c r="E209" s="736"/>
      <c r="F209" s="736"/>
      <c r="G209" s="736"/>
      <c r="H209" s="736"/>
      <c r="I209" s="736"/>
      <c r="J209" s="736"/>
      <c r="K209" s="736"/>
      <c r="L209" s="736"/>
      <c r="M209" s="736"/>
      <c r="N209" s="736"/>
    </row>
    <row r="210" spans="1:24" ht="9" customHeight="1"/>
    <row r="211" spans="1:24">
      <c r="A211" s="771" t="s">
        <v>0</v>
      </c>
      <c r="B211" s="772" t="s">
        <v>1</v>
      </c>
      <c r="C211" s="761"/>
      <c r="D211" s="761"/>
      <c r="E211" s="761"/>
      <c r="F211" s="762"/>
      <c r="G211" s="731" t="s">
        <v>2</v>
      </c>
      <c r="H211" s="731" t="s">
        <v>3</v>
      </c>
      <c r="I211" s="760" t="s">
        <v>4</v>
      </c>
      <c r="J211" s="761"/>
      <c r="K211" s="731" t="s">
        <v>437</v>
      </c>
      <c r="L211" s="760" t="s">
        <v>5</v>
      </c>
      <c r="M211" s="761"/>
      <c r="N211" s="762"/>
    </row>
    <row r="212" spans="1:24">
      <c r="A212" s="771"/>
      <c r="B212" s="773"/>
      <c r="C212" s="764"/>
      <c r="D212" s="764"/>
      <c r="E212" s="764"/>
      <c r="F212" s="765"/>
      <c r="G212" s="732"/>
      <c r="H212" s="732"/>
      <c r="I212" s="763"/>
      <c r="J212" s="764"/>
      <c r="K212" s="732"/>
      <c r="L212" s="763"/>
      <c r="M212" s="764"/>
      <c r="N212" s="765"/>
    </row>
    <row r="213" spans="1:24" ht="52.5" customHeight="1" thickBot="1">
      <c r="A213" s="760"/>
      <c r="B213" s="657" t="s">
        <v>6</v>
      </c>
      <c r="C213" s="626"/>
      <c r="D213" s="626" t="s">
        <v>7</v>
      </c>
      <c r="E213" s="626"/>
      <c r="F213" s="626" t="s">
        <v>8</v>
      </c>
      <c r="G213" s="732"/>
      <c r="H213" s="732"/>
      <c r="I213" s="625" t="s">
        <v>9</v>
      </c>
      <c r="J213" s="623" t="s">
        <v>10</v>
      </c>
      <c r="K213" s="733"/>
      <c r="L213" s="625" t="s">
        <v>11</v>
      </c>
      <c r="M213" s="623" t="s">
        <v>12</v>
      </c>
      <c r="N213" s="625" t="s">
        <v>13</v>
      </c>
      <c r="R213" s="2" t="s">
        <v>262</v>
      </c>
      <c r="S213" s="2" t="s">
        <v>213</v>
      </c>
      <c r="T213" s="2" t="s">
        <v>263</v>
      </c>
      <c r="U213" s="2" t="s">
        <v>220</v>
      </c>
      <c r="V213" s="2" t="s">
        <v>341</v>
      </c>
    </row>
    <row r="214" spans="1:24" ht="9.75" customHeight="1">
      <c r="A214" s="255"/>
      <c r="B214" s="256"/>
      <c r="C214" s="256"/>
      <c r="D214" s="256"/>
      <c r="E214" s="256"/>
      <c r="F214" s="256"/>
      <c r="G214" s="256"/>
      <c r="H214" s="256"/>
      <c r="I214" s="256"/>
      <c r="J214" s="256"/>
      <c r="K214" s="256"/>
      <c r="L214" s="256"/>
      <c r="M214" s="256"/>
      <c r="N214" s="257"/>
    </row>
    <row r="215" spans="1:24" ht="12.75" customHeight="1">
      <c r="A215" s="770">
        <v>1</v>
      </c>
      <c r="B215" s="766" t="s">
        <v>14</v>
      </c>
      <c r="C215" s="258">
        <v>1</v>
      </c>
      <c r="D215" s="259" t="s">
        <v>346</v>
      </c>
      <c r="E215" s="260">
        <v>1</v>
      </c>
      <c r="F215" s="261" t="s">
        <v>317</v>
      </c>
      <c r="G215" s="262" t="s">
        <v>214</v>
      </c>
      <c r="H215" s="263" t="s">
        <v>212</v>
      </c>
      <c r="I215" s="264">
        <v>1000000</v>
      </c>
      <c r="J215" s="265" t="s">
        <v>213</v>
      </c>
      <c r="K215" s="266" t="s">
        <v>445</v>
      </c>
      <c r="L215" s="267" t="s">
        <v>229</v>
      </c>
      <c r="M215" s="268"/>
      <c r="N215" s="269"/>
      <c r="O215" s="188"/>
      <c r="P215" s="188"/>
      <c r="R215" s="226"/>
      <c r="S215" s="226">
        <v>1000000</v>
      </c>
      <c r="T215" s="226"/>
      <c r="U215" s="226"/>
      <c r="V215" s="139">
        <f>R215+S215+T215+U215</f>
        <v>1000000</v>
      </c>
      <c r="X215" s="139">
        <f>I215-V215</f>
        <v>0</v>
      </c>
    </row>
    <row r="216" spans="1:24" ht="15" customHeight="1">
      <c r="A216" s="768"/>
      <c r="B216" s="767"/>
      <c r="C216" s="270"/>
      <c r="D216" s="271" t="s">
        <v>345</v>
      </c>
      <c r="E216" s="272">
        <v>2</v>
      </c>
      <c r="F216" s="282" t="s">
        <v>290</v>
      </c>
      <c r="G216" s="273" t="s">
        <v>214</v>
      </c>
      <c r="H216" s="274" t="s">
        <v>212</v>
      </c>
      <c r="I216" s="275">
        <v>2000000</v>
      </c>
      <c r="J216" s="276" t="s">
        <v>220</v>
      </c>
      <c r="K216" s="277" t="s">
        <v>467</v>
      </c>
      <c r="L216" s="278" t="s">
        <v>229</v>
      </c>
      <c r="M216" s="279"/>
      <c r="N216" s="280"/>
      <c r="O216" s="188"/>
      <c r="P216" s="188"/>
      <c r="R216" s="98"/>
      <c r="S216" s="98"/>
      <c r="T216" s="98"/>
      <c r="U216" s="98" t="e">
        <f>#REF!</f>
        <v>#REF!</v>
      </c>
      <c r="V216" s="139" t="e">
        <f t="shared" ref="V216:V268" si="0">R216+S216+T216+U216</f>
        <v>#REF!</v>
      </c>
      <c r="X216" s="139" t="e">
        <f>#REF!-V216</f>
        <v>#REF!</v>
      </c>
    </row>
    <row r="217" spans="1:24" ht="15" customHeight="1">
      <c r="A217" s="768"/>
      <c r="B217" s="767"/>
      <c r="C217" s="281"/>
      <c r="D217" s="271"/>
      <c r="L217" s="278" t="s">
        <v>229</v>
      </c>
      <c r="M217" s="279"/>
      <c r="N217" s="280"/>
      <c r="O217" s="188"/>
      <c r="P217" s="188"/>
      <c r="R217" s="98"/>
      <c r="S217" s="98"/>
      <c r="T217" s="98"/>
      <c r="U217" s="98">
        <f>I216</f>
        <v>2000000</v>
      </c>
      <c r="V217" s="139">
        <f t="shared" si="0"/>
        <v>2000000</v>
      </c>
      <c r="X217" s="139">
        <f>I216-V217</f>
        <v>0</v>
      </c>
    </row>
    <row r="218" spans="1:24" ht="8.25" customHeight="1">
      <c r="A218" s="768"/>
      <c r="B218" s="767"/>
      <c r="C218" s="281"/>
      <c r="D218" s="271"/>
      <c r="E218" s="272"/>
      <c r="F218" s="282"/>
      <c r="G218" s="273"/>
      <c r="H218" s="274"/>
      <c r="I218" s="283"/>
      <c r="J218" s="276"/>
      <c r="K218" s="277"/>
      <c r="L218" s="278"/>
      <c r="M218" s="279"/>
      <c r="N218" s="280"/>
      <c r="O218" s="188"/>
      <c r="P218" s="188"/>
      <c r="R218" s="97"/>
      <c r="S218" s="97"/>
      <c r="T218" s="97"/>
      <c r="U218" s="97"/>
      <c r="V218" s="139">
        <f t="shared" si="0"/>
        <v>0</v>
      </c>
      <c r="X218" s="139">
        <f t="shared" ref="X218:X268" si="1">I218-V218</f>
        <v>0</v>
      </c>
    </row>
    <row r="219" spans="1:24" ht="15.75" customHeight="1">
      <c r="A219" s="768"/>
      <c r="B219" s="767"/>
      <c r="C219" s="281">
        <v>2</v>
      </c>
      <c r="D219" s="271" t="s">
        <v>325</v>
      </c>
      <c r="E219" s="272">
        <v>1</v>
      </c>
      <c r="F219" s="619" t="s">
        <v>472</v>
      </c>
      <c r="G219" s="273" t="s">
        <v>214</v>
      </c>
      <c r="H219" s="274" t="s">
        <v>212</v>
      </c>
      <c r="I219" s="283">
        <v>1000000</v>
      </c>
      <c r="J219" s="276" t="s">
        <v>213</v>
      </c>
      <c r="K219" s="277" t="s">
        <v>462</v>
      </c>
      <c r="L219" s="278" t="s">
        <v>229</v>
      </c>
      <c r="M219" s="279"/>
      <c r="N219" s="280"/>
      <c r="O219" s="188"/>
      <c r="P219" s="188"/>
      <c r="R219" s="97"/>
      <c r="S219" s="97">
        <v>1000000</v>
      </c>
      <c r="T219" s="97"/>
      <c r="U219" s="97"/>
      <c r="V219" s="139">
        <f t="shared" si="0"/>
        <v>1000000</v>
      </c>
      <c r="X219" s="139">
        <f t="shared" si="1"/>
        <v>0</v>
      </c>
    </row>
    <row r="220" spans="1:24" ht="15" customHeight="1">
      <c r="A220" s="768"/>
      <c r="B220" s="767"/>
      <c r="C220" s="281"/>
      <c r="D220" s="271" t="s">
        <v>332</v>
      </c>
      <c r="E220" s="272">
        <v>2</v>
      </c>
      <c r="F220" s="282" t="s">
        <v>333</v>
      </c>
      <c r="G220" s="273" t="s">
        <v>214</v>
      </c>
      <c r="H220" s="274" t="s">
        <v>212</v>
      </c>
      <c r="I220" s="283">
        <v>2000000</v>
      </c>
      <c r="J220" s="276" t="s">
        <v>213</v>
      </c>
      <c r="K220" s="277" t="s">
        <v>462</v>
      </c>
      <c r="L220" s="278" t="s">
        <v>229</v>
      </c>
      <c r="M220" s="279"/>
      <c r="N220" s="280"/>
      <c r="O220" s="188"/>
      <c r="P220" s="188"/>
      <c r="R220" s="97"/>
      <c r="S220" s="97">
        <v>2000000</v>
      </c>
      <c r="T220" s="97"/>
      <c r="U220" s="97"/>
      <c r="V220" s="139">
        <f t="shared" si="0"/>
        <v>2000000</v>
      </c>
      <c r="X220" s="139">
        <f t="shared" si="1"/>
        <v>0</v>
      </c>
    </row>
    <row r="221" spans="1:24" ht="10.5" customHeight="1">
      <c r="A221" s="768"/>
      <c r="B221" s="767"/>
      <c r="C221" s="281"/>
      <c r="D221" s="271"/>
      <c r="E221" s="272"/>
      <c r="F221" s="282"/>
      <c r="G221" s="273"/>
      <c r="H221" s="274"/>
      <c r="I221" s="283"/>
      <c r="J221" s="276"/>
      <c r="K221" s="277"/>
      <c r="L221" s="278"/>
      <c r="M221" s="284"/>
      <c r="N221" s="285"/>
      <c r="O221" s="188"/>
      <c r="P221" s="188"/>
      <c r="R221" s="97"/>
      <c r="S221" s="97"/>
      <c r="T221" s="97"/>
      <c r="U221" s="97"/>
      <c r="V221" s="139">
        <f t="shared" si="0"/>
        <v>0</v>
      </c>
      <c r="X221" s="139">
        <f t="shared" si="1"/>
        <v>0</v>
      </c>
    </row>
    <row r="222" spans="1:24" ht="15" customHeight="1">
      <c r="A222" s="768"/>
      <c r="B222" s="767"/>
      <c r="C222" s="281">
        <v>3</v>
      </c>
      <c r="D222" s="271" t="s">
        <v>38</v>
      </c>
      <c r="E222" s="272">
        <v>1</v>
      </c>
      <c r="F222" s="282" t="s">
        <v>480</v>
      </c>
      <c r="G222" s="273" t="s">
        <v>214</v>
      </c>
      <c r="H222" s="274" t="s">
        <v>212</v>
      </c>
      <c r="I222" s="283">
        <v>1000000</v>
      </c>
      <c r="J222" s="276" t="s">
        <v>213</v>
      </c>
      <c r="K222" s="277" t="s">
        <v>438</v>
      </c>
      <c r="L222" s="278" t="s">
        <v>229</v>
      </c>
      <c r="M222" s="286"/>
      <c r="N222" s="280"/>
      <c r="O222" s="188"/>
      <c r="P222" s="188"/>
      <c r="R222" s="97"/>
      <c r="S222" s="97">
        <f>I222</f>
        <v>1000000</v>
      </c>
      <c r="T222" s="97"/>
      <c r="U222" s="97"/>
      <c r="V222" s="139">
        <f t="shared" si="0"/>
        <v>1000000</v>
      </c>
      <c r="X222" s="139">
        <f t="shared" si="1"/>
        <v>0</v>
      </c>
    </row>
    <row r="223" spans="1:24" ht="10.5" customHeight="1">
      <c r="A223" s="768"/>
      <c r="B223" s="767"/>
      <c r="C223" s="281"/>
      <c r="D223" s="271"/>
      <c r="E223" s="272"/>
      <c r="F223" s="282"/>
      <c r="G223" s="273"/>
      <c r="H223" s="274"/>
      <c r="I223" s="283"/>
      <c r="J223" s="276"/>
      <c r="K223" s="277"/>
      <c r="L223" s="278"/>
      <c r="M223" s="286"/>
      <c r="N223" s="280"/>
      <c r="O223" s="188"/>
      <c r="P223" s="188"/>
      <c r="R223" s="97"/>
      <c r="S223" s="97"/>
      <c r="T223" s="97"/>
      <c r="U223" s="97"/>
      <c r="V223" s="139">
        <f t="shared" si="0"/>
        <v>0</v>
      </c>
      <c r="X223" s="139">
        <f t="shared" si="1"/>
        <v>0</v>
      </c>
    </row>
    <row r="224" spans="1:24" ht="15" customHeight="1">
      <c r="A224" s="768"/>
      <c r="B224" s="767"/>
      <c r="C224" s="281">
        <v>4</v>
      </c>
      <c r="D224" s="271" t="s">
        <v>49</v>
      </c>
      <c r="E224" s="272">
        <v>1</v>
      </c>
      <c r="F224" s="282" t="s">
        <v>51</v>
      </c>
      <c r="G224" s="273" t="s">
        <v>214</v>
      </c>
      <c r="H224" s="274" t="s">
        <v>264</v>
      </c>
      <c r="I224" s="275">
        <v>2500000</v>
      </c>
      <c r="J224" s="276" t="s">
        <v>262</v>
      </c>
      <c r="K224" s="277" t="s">
        <v>401</v>
      </c>
      <c r="L224" s="278" t="s">
        <v>229</v>
      </c>
      <c r="M224" s="279"/>
      <c r="N224" s="287"/>
      <c r="O224" s="188"/>
      <c r="P224" s="188"/>
      <c r="R224" s="98">
        <v>2500000</v>
      </c>
      <c r="S224" s="98"/>
      <c r="T224" s="98"/>
      <c r="U224" s="98"/>
      <c r="V224" s="139">
        <f t="shared" si="0"/>
        <v>2500000</v>
      </c>
      <c r="X224" s="139">
        <f t="shared" si="1"/>
        <v>0</v>
      </c>
    </row>
    <row r="225" spans="1:24" ht="15" customHeight="1">
      <c r="A225" s="768"/>
      <c r="B225" s="767"/>
      <c r="C225" s="281"/>
      <c r="D225" s="271"/>
      <c r="E225" s="272">
        <v>2</v>
      </c>
      <c r="F225" s="282" t="s">
        <v>52</v>
      </c>
      <c r="G225" s="273" t="s">
        <v>214</v>
      </c>
      <c r="H225" s="274" t="s">
        <v>212</v>
      </c>
      <c r="I225" s="275">
        <v>1250000</v>
      </c>
      <c r="J225" s="276" t="s">
        <v>262</v>
      </c>
      <c r="K225" s="288" t="s">
        <v>444</v>
      </c>
      <c r="L225" s="278" t="s">
        <v>229</v>
      </c>
      <c r="M225" s="279"/>
      <c r="N225" s="289"/>
      <c r="O225" s="188"/>
      <c r="P225" s="188"/>
      <c r="R225" s="98">
        <v>1250000</v>
      </c>
      <c r="S225" s="98"/>
      <c r="T225" s="98"/>
      <c r="U225" s="98"/>
      <c r="V225" s="139">
        <f t="shared" si="0"/>
        <v>1250000</v>
      </c>
      <c r="X225" s="139">
        <f t="shared" si="1"/>
        <v>0</v>
      </c>
    </row>
    <row r="226" spans="1:24" ht="16.5" customHeight="1">
      <c r="A226" s="768"/>
      <c r="B226" s="767"/>
      <c r="C226" s="281"/>
      <c r="D226" s="271"/>
      <c r="E226" s="272">
        <v>3</v>
      </c>
      <c r="F226" s="282" t="s">
        <v>53</v>
      </c>
      <c r="G226" s="273" t="s">
        <v>214</v>
      </c>
      <c r="H226" s="274" t="s">
        <v>212</v>
      </c>
      <c r="I226" s="283">
        <v>1000000</v>
      </c>
      <c r="J226" s="276" t="s">
        <v>213</v>
      </c>
      <c r="K226" s="277" t="s">
        <v>401</v>
      </c>
      <c r="L226" s="278" t="s">
        <v>229</v>
      </c>
      <c r="M226" s="279"/>
      <c r="N226" s="289"/>
      <c r="O226" s="190"/>
      <c r="P226" s="190"/>
      <c r="R226" s="97"/>
      <c r="S226" s="97">
        <v>1000000</v>
      </c>
      <c r="T226" s="97"/>
      <c r="U226" s="97"/>
      <c r="V226" s="139">
        <f t="shared" si="0"/>
        <v>1000000</v>
      </c>
      <c r="X226" s="139">
        <f t="shared" si="1"/>
        <v>0</v>
      </c>
    </row>
    <row r="227" spans="1:24" ht="10.5" customHeight="1">
      <c r="A227" s="768"/>
      <c r="B227" s="767"/>
      <c r="C227" s="281"/>
      <c r="D227" s="271"/>
      <c r="E227" s="272"/>
      <c r="F227" s="282"/>
      <c r="G227" s="290"/>
      <c r="H227" s="291"/>
      <c r="I227" s="292"/>
      <c r="J227" s="276"/>
      <c r="K227" s="277"/>
      <c r="L227" s="278"/>
      <c r="M227" s="293"/>
      <c r="N227" s="294"/>
      <c r="O227" s="180"/>
      <c r="P227" s="180"/>
      <c r="R227" s="184"/>
      <c r="S227" s="184"/>
      <c r="T227" s="184"/>
      <c r="U227" s="184"/>
      <c r="V227" s="139">
        <f t="shared" si="0"/>
        <v>0</v>
      </c>
      <c r="X227" s="139">
        <f t="shared" si="1"/>
        <v>0</v>
      </c>
    </row>
    <row r="228" spans="1:24" ht="26.4">
      <c r="A228" s="768"/>
      <c r="B228" s="767"/>
      <c r="C228" s="281">
        <v>5</v>
      </c>
      <c r="D228" s="271" t="s">
        <v>55</v>
      </c>
      <c r="E228" s="272">
        <v>1</v>
      </c>
      <c r="F228" s="282" t="s">
        <v>275</v>
      </c>
      <c r="G228" s="273" t="s">
        <v>214</v>
      </c>
      <c r="H228" s="274" t="s">
        <v>212</v>
      </c>
      <c r="I228" s="283">
        <v>500000</v>
      </c>
      <c r="J228" s="276" t="s">
        <v>213</v>
      </c>
      <c r="K228" s="288" t="s">
        <v>440</v>
      </c>
      <c r="L228" s="278" t="s">
        <v>229</v>
      </c>
      <c r="M228" s="295"/>
      <c r="N228" s="294"/>
      <c r="O228" s="180"/>
      <c r="P228" s="180"/>
      <c r="R228" s="97"/>
      <c r="S228" s="97">
        <f>I228</f>
        <v>500000</v>
      </c>
      <c r="T228" s="97"/>
      <c r="U228" s="97"/>
      <c r="V228" s="139">
        <f t="shared" si="0"/>
        <v>500000</v>
      </c>
      <c r="X228" s="139">
        <f t="shared" si="1"/>
        <v>0</v>
      </c>
    </row>
    <row r="229" spans="1:24" ht="16.5" customHeight="1">
      <c r="A229" s="768"/>
      <c r="B229" s="767"/>
      <c r="C229" s="281"/>
      <c r="D229" s="296"/>
      <c r="E229" s="272">
        <v>2</v>
      </c>
      <c r="F229" s="282" t="s">
        <v>474</v>
      </c>
      <c r="G229" s="273" t="s">
        <v>214</v>
      </c>
      <c r="H229" s="274" t="s">
        <v>212</v>
      </c>
      <c r="I229" s="283">
        <f>500000*12</f>
        <v>6000000</v>
      </c>
      <c r="J229" s="276" t="s">
        <v>213</v>
      </c>
      <c r="K229" s="277" t="s">
        <v>475</v>
      </c>
      <c r="L229" s="278" t="s">
        <v>229</v>
      </c>
      <c r="M229" s="279"/>
      <c r="N229" s="297"/>
      <c r="O229" s="191"/>
      <c r="P229" s="191"/>
      <c r="R229" s="97"/>
      <c r="S229" s="97">
        <f>I229</f>
        <v>6000000</v>
      </c>
      <c r="T229" s="97"/>
      <c r="U229" s="97"/>
      <c r="V229" s="139">
        <f t="shared" si="0"/>
        <v>6000000</v>
      </c>
      <c r="X229" s="139">
        <f t="shared" si="1"/>
        <v>0</v>
      </c>
    </row>
    <row r="230" spans="1:24" ht="15" customHeight="1">
      <c r="A230" s="768"/>
      <c r="B230" s="767"/>
      <c r="C230" s="281">
        <v>6</v>
      </c>
      <c r="D230" s="298" t="s">
        <v>45</v>
      </c>
      <c r="E230" s="272">
        <v>1</v>
      </c>
      <c r="F230" s="299" t="s">
        <v>344</v>
      </c>
      <c r="G230" s="273" t="s">
        <v>214</v>
      </c>
      <c r="H230" s="274" t="s">
        <v>212</v>
      </c>
      <c r="I230" s="275">
        <v>2000000</v>
      </c>
      <c r="J230" s="276" t="s">
        <v>213</v>
      </c>
      <c r="K230" s="277" t="s">
        <v>402</v>
      </c>
      <c r="L230" s="278" t="s">
        <v>229</v>
      </c>
      <c r="M230" s="279"/>
      <c r="N230" s="297"/>
      <c r="O230" s="191"/>
      <c r="P230" s="191"/>
      <c r="R230" s="98"/>
      <c r="S230" s="98">
        <f>I230</f>
        <v>2000000</v>
      </c>
      <c r="T230" s="98"/>
      <c r="U230" s="98"/>
      <c r="V230" s="139">
        <f t="shared" si="0"/>
        <v>2000000</v>
      </c>
      <c r="X230" s="139">
        <f t="shared" si="1"/>
        <v>0</v>
      </c>
    </row>
    <row r="231" spans="1:24" ht="15" customHeight="1">
      <c r="A231" s="768"/>
      <c r="B231" s="767"/>
      <c r="C231" s="281"/>
      <c r="D231" s="298"/>
      <c r="E231" s="272">
        <v>2</v>
      </c>
      <c r="F231" s="299" t="s">
        <v>334</v>
      </c>
      <c r="G231" s="273" t="s">
        <v>214</v>
      </c>
      <c r="H231" s="274" t="s">
        <v>212</v>
      </c>
      <c r="I231" s="275">
        <v>2500000</v>
      </c>
      <c r="J231" s="276" t="s">
        <v>213</v>
      </c>
      <c r="K231" s="277" t="s">
        <v>403</v>
      </c>
      <c r="L231" s="278" t="s">
        <v>229</v>
      </c>
      <c r="M231" s="279"/>
      <c r="N231" s="297"/>
      <c r="O231" s="191"/>
      <c r="P231" s="191"/>
      <c r="R231" s="98"/>
      <c r="S231" s="98">
        <v>2500000</v>
      </c>
      <c r="T231" s="98"/>
      <c r="U231" s="98"/>
      <c r="V231" s="139">
        <f t="shared" si="0"/>
        <v>2500000</v>
      </c>
      <c r="X231" s="139">
        <f t="shared" si="1"/>
        <v>0</v>
      </c>
    </row>
    <row r="232" spans="1:24" ht="9" customHeight="1">
      <c r="A232" s="768"/>
      <c r="B232" s="767"/>
      <c r="C232" s="281"/>
      <c r="D232" s="300"/>
      <c r="E232" s="272"/>
      <c r="F232" s="282"/>
      <c r="G232" s="273"/>
      <c r="H232" s="274"/>
      <c r="I232" s="275"/>
      <c r="J232" s="276"/>
      <c r="K232" s="277"/>
      <c r="L232" s="278"/>
      <c r="M232" s="279"/>
      <c r="N232" s="297"/>
      <c r="O232" s="191"/>
      <c r="P232" s="191"/>
      <c r="R232" s="98"/>
      <c r="S232" s="98"/>
      <c r="T232" s="98"/>
      <c r="U232" s="98"/>
      <c r="V232" s="139">
        <f t="shared" si="0"/>
        <v>0</v>
      </c>
      <c r="X232" s="139">
        <f t="shared" si="1"/>
        <v>0</v>
      </c>
    </row>
    <row r="233" spans="1:24" ht="15" customHeight="1">
      <c r="A233" s="768"/>
      <c r="B233" s="767"/>
      <c r="C233" s="281">
        <v>7</v>
      </c>
      <c r="D233" s="300" t="s">
        <v>314</v>
      </c>
      <c r="E233" s="272">
        <v>1</v>
      </c>
      <c r="F233" s="282" t="s">
        <v>318</v>
      </c>
      <c r="G233" s="273" t="s">
        <v>214</v>
      </c>
      <c r="H233" s="274" t="s">
        <v>212</v>
      </c>
      <c r="I233" s="275">
        <v>2000000</v>
      </c>
      <c r="J233" s="276" t="s">
        <v>213</v>
      </c>
      <c r="K233" s="277" t="s">
        <v>401</v>
      </c>
      <c r="L233" s="278" t="s">
        <v>229</v>
      </c>
      <c r="M233" s="279"/>
      <c r="N233" s="297"/>
      <c r="O233" s="191"/>
      <c r="P233" s="191"/>
      <c r="R233" s="98"/>
      <c r="S233" s="98">
        <f>I233</f>
        <v>2000000</v>
      </c>
      <c r="T233" s="98"/>
      <c r="U233" s="98"/>
      <c r="V233" s="139">
        <f t="shared" si="0"/>
        <v>2000000</v>
      </c>
      <c r="X233" s="139">
        <f t="shared" si="1"/>
        <v>0</v>
      </c>
    </row>
    <row r="234" spans="1:24" ht="12.75" customHeight="1">
      <c r="A234" s="768"/>
      <c r="B234" s="767"/>
      <c r="C234" s="281"/>
      <c r="D234" s="300" t="s">
        <v>313</v>
      </c>
      <c r="E234" s="272">
        <v>2</v>
      </c>
      <c r="F234" s="282" t="s">
        <v>296</v>
      </c>
      <c r="G234" s="273" t="s">
        <v>214</v>
      </c>
      <c r="H234" s="274" t="s">
        <v>212</v>
      </c>
      <c r="I234" s="275">
        <v>2500000</v>
      </c>
      <c r="J234" s="276" t="s">
        <v>213</v>
      </c>
      <c r="K234" s="288" t="s">
        <v>442</v>
      </c>
      <c r="L234" s="278" t="s">
        <v>229</v>
      </c>
      <c r="M234" s="279"/>
      <c r="N234" s="297"/>
      <c r="O234" s="191"/>
      <c r="P234" s="691">
        <v>2000000</v>
      </c>
      <c r="R234" s="98"/>
      <c r="S234" s="98">
        <f>I234</f>
        <v>2500000</v>
      </c>
      <c r="T234" s="98"/>
      <c r="U234" s="98"/>
      <c r="V234" s="139">
        <f t="shared" si="0"/>
        <v>2500000</v>
      </c>
      <c r="X234" s="139">
        <f t="shared" si="1"/>
        <v>0</v>
      </c>
    </row>
    <row r="235" spans="1:24" ht="15.75" customHeight="1">
      <c r="A235" s="768"/>
      <c r="B235" s="767"/>
      <c r="C235" s="281"/>
      <c r="D235" s="271"/>
      <c r="E235" s="272">
        <v>3</v>
      </c>
      <c r="F235" s="282" t="s">
        <v>319</v>
      </c>
      <c r="G235" s="273" t="s">
        <v>214</v>
      </c>
      <c r="H235" s="274" t="s">
        <v>212</v>
      </c>
      <c r="I235" s="283">
        <v>3000000</v>
      </c>
      <c r="J235" s="276" t="s">
        <v>213</v>
      </c>
      <c r="K235" s="288" t="s">
        <v>442</v>
      </c>
      <c r="L235" s="278" t="s">
        <v>229</v>
      </c>
      <c r="M235" s="279"/>
      <c r="N235" s="297"/>
      <c r="O235" s="191"/>
      <c r="P235" s="691">
        <v>2500000</v>
      </c>
      <c r="R235" s="97"/>
      <c r="S235" s="97">
        <v>3000000</v>
      </c>
      <c r="T235" s="97"/>
      <c r="U235" s="97"/>
      <c r="V235" s="139">
        <f t="shared" si="0"/>
        <v>3000000</v>
      </c>
      <c r="X235" s="139">
        <f t="shared" si="1"/>
        <v>0</v>
      </c>
    </row>
    <row r="236" spans="1:24" ht="15" customHeight="1">
      <c r="A236" s="768"/>
      <c r="B236" s="767"/>
      <c r="C236" s="281"/>
      <c r="D236" s="271"/>
      <c r="E236" s="272">
        <v>4</v>
      </c>
      <c r="F236" s="282" t="s">
        <v>63</v>
      </c>
      <c r="G236" s="273" t="s">
        <v>214</v>
      </c>
      <c r="H236" s="274" t="s">
        <v>212</v>
      </c>
      <c r="I236" s="275">
        <v>1000000</v>
      </c>
      <c r="J236" s="276" t="s">
        <v>213</v>
      </c>
      <c r="K236" s="277" t="s">
        <v>401</v>
      </c>
      <c r="L236" s="278" t="s">
        <v>229</v>
      </c>
      <c r="M236" s="301"/>
      <c r="N236" s="302"/>
      <c r="O236" s="188"/>
      <c r="P236" s="692">
        <v>3000000</v>
      </c>
      <c r="R236" s="98"/>
      <c r="S236" s="98">
        <v>1000000</v>
      </c>
      <c r="T236" s="98"/>
      <c r="U236" s="98"/>
      <c r="V236" s="139">
        <f t="shared" si="0"/>
        <v>1000000</v>
      </c>
      <c r="X236" s="139">
        <f t="shared" si="1"/>
        <v>0</v>
      </c>
    </row>
    <row r="237" spans="1:24" ht="15" customHeight="1">
      <c r="A237" s="768"/>
      <c r="B237" s="767"/>
      <c r="C237" s="303"/>
      <c r="D237" s="304"/>
      <c r="E237" s="272">
        <v>5</v>
      </c>
      <c r="F237" s="282" t="s">
        <v>35</v>
      </c>
      <c r="G237" s="273" t="s">
        <v>214</v>
      </c>
      <c r="H237" s="274" t="s">
        <v>212</v>
      </c>
      <c r="I237" s="275">
        <v>3000000</v>
      </c>
      <c r="J237" s="276" t="s">
        <v>213</v>
      </c>
      <c r="K237" s="277" t="s">
        <v>464</v>
      </c>
      <c r="L237" s="278" t="s">
        <v>229</v>
      </c>
      <c r="M237" s="305"/>
      <c r="N237" s="306"/>
      <c r="O237" s="188"/>
      <c r="P237" s="692">
        <v>1000000</v>
      </c>
      <c r="R237" s="98"/>
      <c r="S237" s="98">
        <v>3000000</v>
      </c>
      <c r="T237" s="98"/>
      <c r="U237" s="98"/>
      <c r="V237" s="139">
        <f t="shared" si="0"/>
        <v>3000000</v>
      </c>
      <c r="X237" s="139">
        <f t="shared" si="1"/>
        <v>0</v>
      </c>
    </row>
    <row r="238" spans="1:24" ht="9" customHeight="1">
      <c r="A238" s="768"/>
      <c r="B238" s="767"/>
      <c r="C238" s="281"/>
      <c r="D238" s="271"/>
      <c r="E238" s="272"/>
      <c r="F238" s="282"/>
      <c r="G238" s="290"/>
      <c r="H238" s="291"/>
      <c r="I238" s="292"/>
      <c r="J238" s="276"/>
      <c r="K238" s="277"/>
      <c r="L238" s="278"/>
      <c r="M238" s="301"/>
      <c r="N238" s="302"/>
      <c r="O238" s="188"/>
      <c r="P238" s="692">
        <v>3000000</v>
      </c>
      <c r="R238" s="184"/>
      <c r="S238" s="184"/>
      <c r="T238" s="184"/>
      <c r="U238" s="184"/>
      <c r="V238" s="139">
        <f t="shared" si="0"/>
        <v>0</v>
      </c>
      <c r="X238" s="139">
        <f t="shared" si="1"/>
        <v>0</v>
      </c>
    </row>
    <row r="239" spans="1:24" ht="15" customHeight="1">
      <c r="A239" s="768"/>
      <c r="B239" s="767"/>
      <c r="C239" s="274">
        <v>8</v>
      </c>
      <c r="D239" s="296" t="s">
        <v>497</v>
      </c>
      <c r="E239" s="307">
        <v>1</v>
      </c>
      <c r="F239" s="308" t="s">
        <v>65</v>
      </c>
      <c r="G239" s="273" t="s">
        <v>214</v>
      </c>
      <c r="H239" s="274" t="s">
        <v>212</v>
      </c>
      <c r="I239" s="283">
        <v>1000000</v>
      </c>
      <c r="J239" s="276" t="s">
        <v>213</v>
      </c>
      <c r="K239" s="277" t="s">
        <v>405</v>
      </c>
      <c r="L239" s="309" t="s">
        <v>229</v>
      </c>
      <c r="M239" s="310"/>
      <c r="N239" s="311"/>
      <c r="O239" s="180"/>
      <c r="P239" s="693"/>
      <c r="R239" s="97"/>
      <c r="S239" s="97">
        <v>1000000</v>
      </c>
      <c r="T239" s="97"/>
      <c r="U239" s="97"/>
      <c r="V239" s="139">
        <f t="shared" si="0"/>
        <v>1000000</v>
      </c>
      <c r="X239" s="139">
        <f t="shared" si="1"/>
        <v>0</v>
      </c>
    </row>
    <row r="240" spans="1:24" ht="15" customHeight="1">
      <c r="A240" s="768"/>
      <c r="B240" s="767"/>
      <c r="C240" s="281"/>
      <c r="D240" s="312" t="s">
        <v>312</v>
      </c>
      <c r="E240" s="272">
        <v>2</v>
      </c>
      <c r="F240" s="282" t="s">
        <v>66</v>
      </c>
      <c r="G240" s="273" t="s">
        <v>214</v>
      </c>
      <c r="H240" s="274" t="s">
        <v>212</v>
      </c>
      <c r="I240" s="283">
        <v>1000000</v>
      </c>
      <c r="J240" s="276" t="s">
        <v>213</v>
      </c>
      <c r="K240" s="288" t="s">
        <v>441</v>
      </c>
      <c r="L240" s="278" t="s">
        <v>229</v>
      </c>
      <c r="M240" s="301"/>
      <c r="N240" s="302"/>
      <c r="O240" s="188"/>
      <c r="P240" s="692">
        <v>1000000</v>
      </c>
      <c r="R240" s="97"/>
      <c r="S240" s="97">
        <v>1000000</v>
      </c>
      <c r="T240" s="97"/>
      <c r="U240" s="97"/>
      <c r="V240" s="139">
        <f t="shared" si="0"/>
        <v>1000000</v>
      </c>
      <c r="X240" s="139">
        <f t="shared" si="1"/>
        <v>0</v>
      </c>
    </row>
    <row r="241" spans="1:24" ht="15" customHeight="1">
      <c r="A241" s="768"/>
      <c r="B241" s="767"/>
      <c r="C241" s="303"/>
      <c r="D241" s="304"/>
      <c r="E241" s="313">
        <v>3</v>
      </c>
      <c r="F241" s="314" t="s">
        <v>67</v>
      </c>
      <c r="G241" s="315" t="s">
        <v>214</v>
      </c>
      <c r="H241" s="316" t="s">
        <v>212</v>
      </c>
      <c r="I241" s="317">
        <v>1000000</v>
      </c>
      <c r="J241" s="318" t="s">
        <v>213</v>
      </c>
      <c r="K241" s="288" t="s">
        <v>441</v>
      </c>
      <c r="L241" s="319" t="s">
        <v>229</v>
      </c>
      <c r="M241" s="320"/>
      <c r="N241" s="306"/>
      <c r="O241" s="192"/>
      <c r="P241" s="694">
        <v>1000000</v>
      </c>
      <c r="R241" s="214"/>
      <c r="S241" s="214">
        <v>1000000</v>
      </c>
      <c r="T241" s="214"/>
      <c r="U241" s="214"/>
      <c r="V241" s="139">
        <f t="shared" si="0"/>
        <v>1000000</v>
      </c>
      <c r="X241" s="139">
        <f t="shared" si="1"/>
        <v>0</v>
      </c>
    </row>
    <row r="242" spans="1:24" ht="8.25" customHeight="1">
      <c r="A242" s="321"/>
      <c r="B242" s="325"/>
      <c r="C242" s="281"/>
      <c r="D242" s="271"/>
      <c r="E242" s="272"/>
      <c r="F242" s="282"/>
      <c r="G242" s="322"/>
      <c r="H242" s="281"/>
      <c r="I242" s="278"/>
      <c r="J242" s="322"/>
      <c r="K242" s="323"/>
      <c r="L242" s="278"/>
      <c r="M242" s="293"/>
      <c r="N242" s="302"/>
      <c r="O242" s="192"/>
      <c r="P242" s="694">
        <v>1000000</v>
      </c>
      <c r="R242" s="137"/>
      <c r="S242" s="137"/>
      <c r="T242" s="137"/>
      <c r="U242" s="137"/>
      <c r="V242" s="139">
        <f t="shared" si="0"/>
        <v>0</v>
      </c>
      <c r="X242" s="139">
        <f t="shared" si="1"/>
        <v>0</v>
      </c>
    </row>
    <row r="243" spans="1:24">
      <c r="A243" s="324"/>
      <c r="B243" s="325"/>
      <c r="C243" s="274">
        <v>9</v>
      </c>
      <c r="D243" s="296" t="s">
        <v>337</v>
      </c>
      <c r="E243" s="326">
        <v>1</v>
      </c>
      <c r="F243" s="334" t="s">
        <v>71</v>
      </c>
      <c r="G243" s="335" t="s">
        <v>214</v>
      </c>
      <c r="H243" s="336" t="s">
        <v>212</v>
      </c>
      <c r="I243" s="337">
        <v>1000000</v>
      </c>
      <c r="J243" s="338" t="s">
        <v>213</v>
      </c>
      <c r="K243" s="339" t="s">
        <v>406</v>
      </c>
      <c r="L243" s="340" t="s">
        <v>229</v>
      </c>
      <c r="M243" s="327"/>
      <c r="N243" s="328"/>
      <c r="O243" s="180"/>
      <c r="P243" s="693"/>
      <c r="R243" s="97"/>
      <c r="S243" s="97">
        <v>1000000</v>
      </c>
      <c r="T243" s="97"/>
      <c r="U243" s="97"/>
      <c r="V243" s="139">
        <f t="shared" si="0"/>
        <v>1000000</v>
      </c>
      <c r="X243" s="139">
        <f t="shared" si="1"/>
        <v>0</v>
      </c>
    </row>
    <row r="244" spans="1:24" ht="15" customHeight="1">
      <c r="A244" s="329"/>
      <c r="B244" s="330"/>
      <c r="C244" s="331"/>
      <c r="D244" s="332"/>
      <c r="E244" s="333"/>
      <c r="F244" s="334"/>
      <c r="G244" s="335"/>
      <c r="H244" s="336"/>
      <c r="I244" s="337"/>
      <c r="J244" s="338"/>
      <c r="K244" s="339"/>
      <c r="L244" s="340"/>
      <c r="M244" s="341"/>
      <c r="N244" s="342"/>
      <c r="O244" s="180"/>
      <c r="P244" s="693">
        <v>1000000</v>
      </c>
      <c r="R244" s="227"/>
      <c r="S244" s="227"/>
      <c r="T244" s="227"/>
      <c r="U244" s="227"/>
      <c r="V244" s="139">
        <f t="shared" si="0"/>
        <v>0</v>
      </c>
      <c r="X244" s="139">
        <f t="shared" si="1"/>
        <v>0</v>
      </c>
    </row>
    <row r="245" spans="1:24" ht="15" hidden="1" customHeight="1">
      <c r="A245" s="430"/>
      <c r="B245" s="478"/>
      <c r="C245" s="422"/>
      <c r="D245" s="555"/>
      <c r="E245" s="424"/>
      <c r="F245" s="423"/>
      <c r="G245" s="424"/>
      <c r="H245" s="422"/>
      <c r="I245" s="370"/>
      <c r="J245" s="424"/>
      <c r="K245" s="480"/>
      <c r="L245" s="370"/>
      <c r="M245" s="649"/>
      <c r="N245" s="650"/>
      <c r="O245" s="180"/>
      <c r="P245" s="693">
        <f>SUM(P234:P244)</f>
        <v>15500000</v>
      </c>
      <c r="R245" s="234"/>
      <c r="S245" s="234"/>
      <c r="T245" s="234"/>
      <c r="U245" s="234"/>
      <c r="V245" s="139"/>
      <c r="X245" s="139"/>
    </row>
    <row r="246" spans="1:24" ht="15" hidden="1" customHeight="1">
      <c r="A246" s="514"/>
      <c r="B246" s="556"/>
      <c r="C246" s="534"/>
      <c r="D246" s="557"/>
      <c r="E246" s="516"/>
      <c r="F246" s="558"/>
      <c r="G246" s="516"/>
      <c r="H246" s="534"/>
      <c r="I246" s="559"/>
      <c r="J246" s="516"/>
      <c r="K246" s="651"/>
      <c r="L246" s="559"/>
      <c r="M246" s="652"/>
      <c r="N246" s="653"/>
      <c r="O246" s="180"/>
      <c r="P246" s="180"/>
      <c r="R246" s="234"/>
      <c r="S246" s="234"/>
      <c r="T246" s="234"/>
      <c r="U246" s="234"/>
      <c r="V246" s="139"/>
      <c r="X246" s="139"/>
    </row>
    <row r="247" spans="1:24" s="218" customFormat="1" ht="17.25" customHeight="1">
      <c r="A247" s="351"/>
      <c r="B247" s="352"/>
      <c r="C247" s="263">
        <v>10</v>
      </c>
      <c r="D247" s="353" t="s">
        <v>15</v>
      </c>
      <c r="E247" s="354">
        <v>1</v>
      </c>
      <c r="F247" s="355" t="s">
        <v>400</v>
      </c>
      <c r="G247" s="356" t="s">
        <v>214</v>
      </c>
      <c r="H247" s="263" t="s">
        <v>212</v>
      </c>
      <c r="I247" s="264">
        <f>213000000+38400000</f>
        <v>251400000</v>
      </c>
      <c r="J247" s="265" t="s">
        <v>213</v>
      </c>
      <c r="K247" s="266" t="s">
        <v>407</v>
      </c>
      <c r="L247" s="267" t="s">
        <v>229</v>
      </c>
      <c r="M247" s="357"/>
      <c r="N247" s="358"/>
      <c r="O247" s="180"/>
      <c r="P247" s="180"/>
      <c r="R247" s="226"/>
      <c r="S247" s="226">
        <f>I247</f>
        <v>251400000</v>
      </c>
      <c r="T247" s="226"/>
      <c r="U247" s="226"/>
      <c r="V247" s="139">
        <f t="shared" si="0"/>
        <v>251400000</v>
      </c>
      <c r="X247" s="139">
        <f t="shared" si="1"/>
        <v>0</v>
      </c>
    </row>
    <row r="248" spans="1:24" ht="15" customHeight="1">
      <c r="A248" s="324"/>
      <c r="B248" s="325"/>
      <c r="C248" s="274"/>
      <c r="D248" s="359"/>
      <c r="E248" s="307">
        <v>2</v>
      </c>
      <c r="F248" s="270" t="s">
        <v>74</v>
      </c>
      <c r="G248" s="326" t="s">
        <v>214</v>
      </c>
      <c r="H248" s="274" t="s">
        <v>212</v>
      </c>
      <c r="I248" s="283">
        <f>5380000-1000000-1100000</f>
        <v>3280000</v>
      </c>
      <c r="J248" s="276" t="s">
        <v>213</v>
      </c>
      <c r="K248" s="277" t="s">
        <v>463</v>
      </c>
      <c r="L248" s="309" t="s">
        <v>229</v>
      </c>
      <c r="M248" s="327"/>
      <c r="N248" s="328"/>
      <c r="O248" s="180"/>
      <c r="P248" s="180"/>
      <c r="R248" s="97"/>
      <c r="S248" s="97">
        <f>I248</f>
        <v>3280000</v>
      </c>
      <c r="T248" s="97"/>
      <c r="U248" s="97"/>
      <c r="V248" s="139">
        <f t="shared" si="0"/>
        <v>3280000</v>
      </c>
      <c r="X248" s="139">
        <f t="shared" si="1"/>
        <v>0</v>
      </c>
    </row>
    <row r="249" spans="1:24" ht="15" customHeight="1">
      <c r="A249" s="324"/>
      <c r="B249" s="325"/>
      <c r="C249" s="281"/>
      <c r="D249" s="271"/>
      <c r="E249" s="272">
        <v>3</v>
      </c>
      <c r="F249" s="360" t="s">
        <v>272</v>
      </c>
      <c r="G249" s="322" t="s">
        <v>214</v>
      </c>
      <c r="H249" s="274" t="s">
        <v>212</v>
      </c>
      <c r="I249" s="361">
        <f>57300000+3300000</f>
        <v>60600000</v>
      </c>
      <c r="J249" s="362" t="s">
        <v>213</v>
      </c>
      <c r="K249" s="277" t="s">
        <v>407</v>
      </c>
      <c r="L249" s="278" t="s">
        <v>229</v>
      </c>
      <c r="M249" s="293"/>
      <c r="N249" s="285"/>
      <c r="O249" s="180"/>
      <c r="P249" s="180"/>
      <c r="R249" s="65"/>
      <c r="S249" s="361">
        <f>57300000+3300000</f>
        <v>60600000</v>
      </c>
      <c r="T249" s="65"/>
      <c r="U249" s="65"/>
      <c r="V249" s="139">
        <f t="shared" si="0"/>
        <v>60600000</v>
      </c>
      <c r="X249" s="139">
        <f t="shared" si="1"/>
        <v>0</v>
      </c>
    </row>
    <row r="250" spans="1:24" ht="15" customHeight="1">
      <c r="A250" s="324"/>
      <c r="B250" s="325"/>
      <c r="C250" s="281"/>
      <c r="D250" s="271"/>
      <c r="E250" s="272">
        <v>4</v>
      </c>
      <c r="F250" s="286" t="s">
        <v>469</v>
      </c>
      <c r="G250" s="322" t="s">
        <v>214</v>
      </c>
      <c r="H250" s="274" t="s">
        <v>212</v>
      </c>
      <c r="I250" s="275">
        <f>6125000+2750000</f>
        <v>8875000</v>
      </c>
      <c r="J250" s="362" t="s">
        <v>213</v>
      </c>
      <c r="K250" s="277" t="s">
        <v>408</v>
      </c>
      <c r="L250" s="278" t="s">
        <v>229</v>
      </c>
      <c r="M250" s="293"/>
      <c r="N250" s="285"/>
      <c r="O250" s="180"/>
      <c r="P250" s="180"/>
      <c r="R250" s="98"/>
      <c r="S250" s="98">
        <f>I250</f>
        <v>8875000</v>
      </c>
      <c r="T250" s="98"/>
      <c r="U250" s="98"/>
      <c r="V250" s="139">
        <f t="shared" si="0"/>
        <v>8875000</v>
      </c>
      <c r="X250" s="139">
        <f t="shared" si="1"/>
        <v>0</v>
      </c>
    </row>
    <row r="251" spans="1:24" ht="15" customHeight="1">
      <c r="A251" s="324"/>
      <c r="B251" s="325"/>
      <c r="C251" s="281"/>
      <c r="D251" s="271"/>
      <c r="E251" s="272">
        <v>5</v>
      </c>
      <c r="F251" s="286" t="s">
        <v>519</v>
      </c>
      <c r="G251" s="322" t="s">
        <v>214</v>
      </c>
      <c r="H251" s="274" t="s">
        <v>212</v>
      </c>
      <c r="I251" s="275">
        <v>84600000</v>
      </c>
      <c r="J251" s="362" t="s">
        <v>213</v>
      </c>
      <c r="K251" s="277" t="s">
        <v>407</v>
      </c>
      <c r="L251" s="278" t="s">
        <v>229</v>
      </c>
      <c r="M251" s="293"/>
      <c r="N251" s="285"/>
      <c r="O251" s="180"/>
      <c r="P251" s="180"/>
      <c r="R251" s="98"/>
      <c r="S251" s="98">
        <v>84600000</v>
      </c>
      <c r="T251" s="98"/>
      <c r="U251" s="98"/>
      <c r="V251" s="139">
        <f t="shared" si="0"/>
        <v>84600000</v>
      </c>
      <c r="X251" s="139">
        <f t="shared" si="1"/>
        <v>0</v>
      </c>
    </row>
    <row r="252" spans="1:24" ht="15" customHeight="1">
      <c r="A252" s="324"/>
      <c r="B252" s="325"/>
      <c r="C252" s="281"/>
      <c r="D252" s="271"/>
      <c r="E252" s="272">
        <v>6</v>
      </c>
      <c r="F252" s="286" t="s">
        <v>77</v>
      </c>
      <c r="G252" s="322" t="s">
        <v>214</v>
      </c>
      <c r="H252" s="274" t="s">
        <v>212</v>
      </c>
      <c r="I252" s="275">
        <v>4152000</v>
      </c>
      <c r="J252" s="362" t="s">
        <v>263</v>
      </c>
      <c r="K252" s="277" t="s">
        <v>468</v>
      </c>
      <c r="L252" s="278" t="s">
        <v>229</v>
      </c>
      <c r="M252" s="293"/>
      <c r="N252" s="285"/>
      <c r="O252" s="180"/>
      <c r="P252" s="180"/>
      <c r="R252" s="98"/>
      <c r="S252" s="98"/>
      <c r="T252" s="98">
        <v>4152000</v>
      </c>
      <c r="U252" s="98"/>
      <c r="V252" s="139">
        <f t="shared" si="0"/>
        <v>4152000</v>
      </c>
      <c r="X252" s="139">
        <f t="shared" si="1"/>
        <v>0</v>
      </c>
    </row>
    <row r="253" spans="1:24" ht="15" customHeight="1">
      <c r="A253" s="324"/>
      <c r="B253" s="325"/>
      <c r="C253" s="281"/>
      <c r="D253" s="271"/>
      <c r="E253" s="272">
        <v>7</v>
      </c>
      <c r="F253" s="286" t="s">
        <v>481</v>
      </c>
      <c r="G253" s="322" t="s">
        <v>214</v>
      </c>
      <c r="H253" s="274" t="s">
        <v>212</v>
      </c>
      <c r="I253" s="283">
        <v>3000000</v>
      </c>
      <c r="J253" s="362" t="s">
        <v>213</v>
      </c>
      <c r="K253" s="277" t="s">
        <v>439</v>
      </c>
      <c r="L253" s="278" t="s">
        <v>229</v>
      </c>
      <c r="M253" s="293"/>
      <c r="N253" s="285"/>
      <c r="O253" s="180"/>
      <c r="P253" s="180"/>
      <c r="R253" s="97"/>
      <c r="S253" s="97">
        <v>3000000</v>
      </c>
      <c r="T253" s="97"/>
      <c r="U253" s="97"/>
      <c r="V253" s="139">
        <f t="shared" si="0"/>
        <v>3000000</v>
      </c>
      <c r="X253" s="139">
        <f t="shared" si="1"/>
        <v>0</v>
      </c>
    </row>
    <row r="254" spans="1:24" ht="15" customHeight="1">
      <c r="A254" s="324"/>
      <c r="B254" s="325"/>
      <c r="C254" s="281"/>
      <c r="D254" s="271"/>
      <c r="E254" s="272">
        <v>8</v>
      </c>
      <c r="F254" s="363" t="s">
        <v>347</v>
      </c>
      <c r="G254" s="322"/>
      <c r="H254" s="274"/>
      <c r="I254" s="283"/>
      <c r="J254" s="362"/>
      <c r="K254" s="364"/>
      <c r="L254" s="278"/>
      <c r="M254" s="293"/>
      <c r="N254" s="285"/>
      <c r="O254" s="180"/>
      <c r="P254" s="180"/>
      <c r="R254" s="97"/>
      <c r="S254" s="97"/>
      <c r="T254" s="97"/>
      <c r="U254" s="97"/>
      <c r="V254" s="139"/>
      <c r="X254" s="139"/>
    </row>
    <row r="255" spans="1:24" ht="15" customHeight="1">
      <c r="A255" s="324"/>
      <c r="B255" s="325"/>
      <c r="C255" s="281"/>
      <c r="D255" s="271"/>
      <c r="E255" s="272"/>
      <c r="F255" s="363" t="s">
        <v>348</v>
      </c>
      <c r="G255" s="322" t="s">
        <v>214</v>
      </c>
      <c r="H255" s="274" t="s">
        <v>212</v>
      </c>
      <c r="I255" s="275">
        <v>600000</v>
      </c>
      <c r="J255" s="362" t="s">
        <v>262</v>
      </c>
      <c r="K255" s="277" t="s">
        <v>409</v>
      </c>
      <c r="L255" s="278" t="s">
        <v>229</v>
      </c>
      <c r="M255" s="293"/>
      <c r="N255" s="285"/>
      <c r="O255" s="180"/>
      <c r="P255" s="180"/>
      <c r="R255" s="98">
        <v>600000</v>
      </c>
      <c r="S255" s="98"/>
      <c r="T255" s="98"/>
      <c r="U255" s="98"/>
      <c r="V255" s="139">
        <f t="shared" si="0"/>
        <v>600000</v>
      </c>
      <c r="X255" s="139">
        <f t="shared" si="1"/>
        <v>0</v>
      </c>
    </row>
    <row r="256" spans="1:24" ht="15" customHeight="1">
      <c r="A256" s="324"/>
      <c r="B256" s="325"/>
      <c r="C256" s="281"/>
      <c r="D256" s="271"/>
      <c r="E256" s="272"/>
      <c r="F256" s="363" t="s">
        <v>349</v>
      </c>
      <c r="G256" s="322" t="s">
        <v>214</v>
      </c>
      <c r="H256" s="274" t="s">
        <v>212</v>
      </c>
      <c r="I256" s="365">
        <v>600000</v>
      </c>
      <c r="J256" s="362" t="s">
        <v>262</v>
      </c>
      <c r="K256" s="277" t="s">
        <v>409</v>
      </c>
      <c r="L256" s="278" t="s">
        <v>229</v>
      </c>
      <c r="M256" s="293"/>
      <c r="N256" s="285"/>
      <c r="O256" s="180"/>
      <c r="P256" s="180"/>
      <c r="R256" s="19">
        <v>600000</v>
      </c>
      <c r="S256" s="19"/>
      <c r="T256" s="19"/>
      <c r="U256" s="19"/>
      <c r="V256" s="139">
        <f t="shared" si="0"/>
        <v>600000</v>
      </c>
      <c r="X256" s="139">
        <f t="shared" si="1"/>
        <v>0</v>
      </c>
    </row>
    <row r="257" spans="1:28" ht="15" customHeight="1">
      <c r="A257" s="324"/>
      <c r="B257" s="325"/>
      <c r="C257" s="281"/>
      <c r="D257" s="271"/>
      <c r="E257" s="272"/>
      <c r="F257" s="366" t="s">
        <v>350</v>
      </c>
      <c r="G257" s="322" t="s">
        <v>214</v>
      </c>
      <c r="H257" s="274" t="s">
        <v>212</v>
      </c>
      <c r="I257" s="361">
        <v>1750000</v>
      </c>
      <c r="J257" s="367" t="s">
        <v>262</v>
      </c>
      <c r="K257" s="277" t="s">
        <v>409</v>
      </c>
      <c r="L257" s="278" t="s">
        <v>229</v>
      </c>
      <c r="M257" s="293"/>
      <c r="N257" s="285"/>
      <c r="O257" s="180"/>
      <c r="P257" s="180"/>
      <c r="R257" s="65">
        <v>1750000</v>
      </c>
      <c r="S257" s="65"/>
      <c r="T257" s="65"/>
      <c r="U257" s="65"/>
      <c r="V257" s="139">
        <f t="shared" si="0"/>
        <v>1750000</v>
      </c>
      <c r="X257" s="139">
        <f t="shared" si="1"/>
        <v>0</v>
      </c>
    </row>
    <row r="258" spans="1:28" ht="15" customHeight="1">
      <c r="A258" s="324"/>
      <c r="B258" s="325"/>
      <c r="C258" s="281"/>
      <c r="D258" s="271" t="s">
        <v>351</v>
      </c>
      <c r="E258" s="272">
        <v>9</v>
      </c>
      <c r="F258" s="366" t="s">
        <v>369</v>
      </c>
      <c r="G258" s="322"/>
      <c r="H258" s="274"/>
      <c r="I258" s="368"/>
      <c r="J258" s="367"/>
      <c r="K258" s="369"/>
      <c r="L258" s="278"/>
      <c r="M258" s="293"/>
      <c r="N258" s="285"/>
      <c r="O258" s="180"/>
      <c r="P258" s="180"/>
      <c r="R258" s="167"/>
      <c r="S258" s="167"/>
      <c r="T258" s="167"/>
      <c r="U258" s="167"/>
      <c r="V258" s="139"/>
      <c r="X258" s="139"/>
    </row>
    <row r="259" spans="1:28" ht="15" customHeight="1">
      <c r="A259" s="324"/>
      <c r="B259" s="325"/>
      <c r="C259" s="281"/>
      <c r="D259" s="271"/>
      <c r="E259" s="272"/>
      <c r="F259" s="286" t="s">
        <v>352</v>
      </c>
      <c r="G259" s="322" t="s">
        <v>214</v>
      </c>
      <c r="H259" s="274" t="s">
        <v>212</v>
      </c>
      <c r="I259" s="283">
        <v>780000</v>
      </c>
      <c r="J259" s="362" t="s">
        <v>213</v>
      </c>
      <c r="K259" s="364" t="s">
        <v>410</v>
      </c>
      <c r="L259" s="278" t="s">
        <v>229</v>
      </c>
      <c r="M259" s="293"/>
      <c r="N259" s="285"/>
      <c r="O259" s="180"/>
      <c r="P259" s="180"/>
      <c r="R259" s="97"/>
      <c r="S259" s="97">
        <v>780000</v>
      </c>
      <c r="T259" s="97"/>
      <c r="U259" s="97"/>
      <c r="V259" s="139">
        <f t="shared" si="0"/>
        <v>780000</v>
      </c>
      <c r="X259" s="139">
        <f t="shared" si="1"/>
        <v>0</v>
      </c>
    </row>
    <row r="260" spans="1:28" ht="15" customHeight="1">
      <c r="A260" s="324"/>
      <c r="B260" s="325"/>
      <c r="C260" s="281"/>
      <c r="D260" s="271"/>
      <c r="E260" s="272"/>
      <c r="F260" s="270" t="s">
        <v>449</v>
      </c>
      <c r="G260" s="322" t="s">
        <v>214</v>
      </c>
      <c r="H260" s="274" t="s">
        <v>212</v>
      </c>
      <c r="I260" s="370">
        <v>3600000</v>
      </c>
      <c r="J260" s="362" t="s">
        <v>213</v>
      </c>
      <c r="K260" s="364" t="s">
        <v>410</v>
      </c>
      <c r="L260" s="278" t="s">
        <v>229</v>
      </c>
      <c r="M260" s="293"/>
      <c r="N260" s="285"/>
      <c r="O260" s="180"/>
      <c r="P260" s="180"/>
      <c r="R260" s="234"/>
      <c r="S260" s="234">
        <f>I260</f>
        <v>3600000</v>
      </c>
      <c r="T260" s="234"/>
      <c r="U260" s="234"/>
      <c r="V260" s="139">
        <f t="shared" si="0"/>
        <v>3600000</v>
      </c>
      <c r="X260" s="139">
        <f t="shared" si="1"/>
        <v>0</v>
      </c>
    </row>
    <row r="261" spans="1:28" ht="15" customHeight="1">
      <c r="A261" s="324"/>
      <c r="B261" s="325"/>
      <c r="C261" s="281"/>
      <c r="D261" s="271"/>
      <c r="E261" s="272">
        <v>10</v>
      </c>
      <c r="F261" s="270" t="s">
        <v>353</v>
      </c>
      <c r="G261" s="322"/>
      <c r="H261" s="274"/>
      <c r="I261" s="370"/>
      <c r="J261" s="276"/>
      <c r="K261" s="277"/>
      <c r="L261" s="278"/>
      <c r="M261" s="293"/>
      <c r="N261" s="285"/>
      <c r="O261" s="180"/>
      <c r="P261" s="180"/>
      <c r="R261" s="234"/>
      <c r="S261" s="234"/>
      <c r="T261" s="234"/>
      <c r="U261" s="234"/>
      <c r="V261" s="139"/>
      <c r="X261" s="139"/>
    </row>
    <row r="262" spans="1:28" ht="15" customHeight="1">
      <c r="A262" s="324"/>
      <c r="B262" s="325"/>
      <c r="C262" s="281"/>
      <c r="D262" s="271"/>
      <c r="E262" s="272"/>
      <c r="F262" s="270" t="s">
        <v>495</v>
      </c>
      <c r="G262" s="322" t="s">
        <v>214</v>
      </c>
      <c r="H262" s="274" t="s">
        <v>212</v>
      </c>
      <c r="I262" s="371">
        <v>8000000</v>
      </c>
      <c r="J262" s="372" t="s">
        <v>213</v>
      </c>
      <c r="K262" s="373" t="s">
        <v>494</v>
      </c>
      <c r="L262" s="278" t="s">
        <v>229</v>
      </c>
      <c r="M262" s="293"/>
      <c r="N262" s="285"/>
      <c r="O262" s="180"/>
      <c r="P262" s="180"/>
      <c r="R262" s="234"/>
      <c r="S262" s="234">
        <f>I262</f>
        <v>8000000</v>
      </c>
      <c r="T262" s="234"/>
      <c r="U262" s="234"/>
      <c r="V262" s="139"/>
      <c r="X262" s="139"/>
    </row>
    <row r="263" spans="1:28" ht="15" customHeight="1">
      <c r="A263" s="324"/>
      <c r="B263" s="325"/>
      <c r="C263" s="281"/>
      <c r="D263" s="271"/>
      <c r="E263" s="272"/>
      <c r="F263" s="327" t="s">
        <v>354</v>
      </c>
      <c r="G263" s="322" t="s">
        <v>214</v>
      </c>
      <c r="H263" s="274" t="s">
        <v>212</v>
      </c>
      <c r="I263" s="371">
        <v>500000</v>
      </c>
      <c r="J263" s="372" t="s">
        <v>213</v>
      </c>
      <c r="K263" s="373" t="s">
        <v>412</v>
      </c>
      <c r="L263" s="278" t="s">
        <v>229</v>
      </c>
      <c r="M263" s="293"/>
      <c r="N263" s="285"/>
      <c r="O263" s="180"/>
      <c r="P263" s="180"/>
      <c r="R263" s="179"/>
      <c r="S263" s="179">
        <v>500000</v>
      </c>
      <c r="T263" s="179"/>
      <c r="U263" s="179"/>
      <c r="V263" s="139">
        <f t="shared" si="0"/>
        <v>500000</v>
      </c>
      <c r="X263" s="139">
        <f t="shared" si="1"/>
        <v>0</v>
      </c>
    </row>
    <row r="264" spans="1:28" ht="15" hidden="1" customHeight="1">
      <c r="A264" s="324"/>
      <c r="B264" s="325"/>
      <c r="C264" s="281"/>
      <c r="D264" s="271"/>
      <c r="E264" s="272"/>
      <c r="F264" s="293"/>
      <c r="G264" s="322"/>
      <c r="H264" s="274"/>
      <c r="I264" s="374"/>
      <c r="J264" s="375"/>
      <c r="K264" s="373"/>
      <c r="L264" s="278"/>
      <c r="M264" s="293"/>
      <c r="N264" s="285"/>
      <c r="O264" s="188"/>
      <c r="P264" s="188"/>
      <c r="R264" s="189"/>
      <c r="S264" s="189">
        <v>2500000</v>
      </c>
      <c r="T264" s="189"/>
      <c r="U264" s="189"/>
      <c r="V264" s="139">
        <f t="shared" si="0"/>
        <v>2500000</v>
      </c>
      <c r="X264" s="139">
        <f t="shared" si="1"/>
        <v>-2500000</v>
      </c>
    </row>
    <row r="265" spans="1:28" ht="15" customHeight="1">
      <c r="A265" s="324"/>
      <c r="B265" s="325"/>
      <c r="C265" s="281"/>
      <c r="D265" s="271"/>
      <c r="E265" s="272"/>
      <c r="F265" s="293" t="s">
        <v>356</v>
      </c>
      <c r="G265" s="322" t="s">
        <v>214</v>
      </c>
      <c r="H265" s="274" t="s">
        <v>212</v>
      </c>
      <c r="I265" s="376">
        <v>6000000</v>
      </c>
      <c r="J265" s="375" t="s">
        <v>213</v>
      </c>
      <c r="K265" s="373" t="s">
        <v>411</v>
      </c>
      <c r="L265" s="278" t="s">
        <v>229</v>
      </c>
      <c r="M265" s="293"/>
      <c r="N265" s="285"/>
      <c r="O265" s="193"/>
      <c r="P265" s="193"/>
      <c r="R265" s="181"/>
      <c r="S265" s="181">
        <v>6000000</v>
      </c>
      <c r="T265" s="181"/>
      <c r="U265" s="181"/>
      <c r="V265" s="139">
        <f t="shared" si="0"/>
        <v>6000000</v>
      </c>
      <c r="X265" s="139">
        <f t="shared" si="1"/>
        <v>0</v>
      </c>
    </row>
    <row r="266" spans="1:28" ht="15" customHeight="1">
      <c r="A266" s="324"/>
      <c r="B266" s="325"/>
      <c r="C266" s="281"/>
      <c r="D266" s="271"/>
      <c r="E266" s="272"/>
      <c r="F266" s="293" t="s">
        <v>498</v>
      </c>
      <c r="G266" s="322" t="s">
        <v>214</v>
      </c>
      <c r="H266" s="274" t="s">
        <v>264</v>
      </c>
      <c r="I266" s="376">
        <v>11000000</v>
      </c>
      <c r="J266" s="375" t="s">
        <v>213</v>
      </c>
      <c r="K266" s="364" t="s">
        <v>410</v>
      </c>
      <c r="L266" s="278" t="s">
        <v>229</v>
      </c>
      <c r="M266" s="293"/>
      <c r="N266" s="285"/>
      <c r="O266" s="188"/>
      <c r="P266" s="188"/>
      <c r="R266" s="181"/>
      <c r="S266" s="181">
        <f>I266</f>
        <v>11000000</v>
      </c>
      <c r="T266" s="181"/>
      <c r="U266" s="181"/>
      <c r="V266" s="139">
        <f t="shared" si="0"/>
        <v>11000000</v>
      </c>
      <c r="X266" s="139">
        <f t="shared" si="1"/>
        <v>0</v>
      </c>
      <c r="AB266" s="90">
        <f>I266+I267</f>
        <v>12000000</v>
      </c>
    </row>
    <row r="267" spans="1:28" ht="15" customHeight="1">
      <c r="A267" s="324"/>
      <c r="B267" s="325"/>
      <c r="C267" s="281"/>
      <c r="D267" s="271"/>
      <c r="E267" s="272"/>
      <c r="F267" s="377" t="s">
        <v>358</v>
      </c>
      <c r="G267" s="322" t="s">
        <v>214</v>
      </c>
      <c r="H267" s="281" t="s">
        <v>359</v>
      </c>
      <c r="I267" s="378">
        <v>1000000</v>
      </c>
      <c r="J267" s="375" t="s">
        <v>213</v>
      </c>
      <c r="K267" s="373" t="s">
        <v>412</v>
      </c>
      <c r="L267" s="278" t="s">
        <v>229</v>
      </c>
      <c r="M267" s="293"/>
      <c r="N267" s="302"/>
      <c r="O267" s="188"/>
      <c r="P267" s="188"/>
      <c r="R267" s="178"/>
      <c r="S267" s="178">
        <f>I267</f>
        <v>1000000</v>
      </c>
      <c r="T267" s="178"/>
      <c r="U267" s="178"/>
      <c r="V267" s="139">
        <f t="shared" si="0"/>
        <v>1000000</v>
      </c>
      <c r="X267" s="139">
        <f t="shared" si="1"/>
        <v>0</v>
      </c>
    </row>
    <row r="268" spans="1:28">
      <c r="A268" s="324"/>
      <c r="B268" s="325"/>
      <c r="C268" s="303"/>
      <c r="D268" s="304"/>
      <c r="E268" s="379">
        <v>11</v>
      </c>
      <c r="F268" s="377" t="s">
        <v>357</v>
      </c>
      <c r="G268" s="380" t="s">
        <v>214</v>
      </c>
      <c r="H268" s="316" t="s">
        <v>212</v>
      </c>
      <c r="I268" s="381">
        <v>6600000</v>
      </c>
      <c r="J268" s="382" t="s">
        <v>213</v>
      </c>
      <c r="K268" s="277" t="s">
        <v>409</v>
      </c>
      <c r="L268" s="383" t="s">
        <v>278</v>
      </c>
      <c r="M268" s="384"/>
      <c r="N268" s="385"/>
      <c r="O268" s="188"/>
      <c r="P268" s="188"/>
      <c r="R268" s="202"/>
      <c r="S268" s="202">
        <f>I268</f>
        <v>6600000</v>
      </c>
      <c r="T268" s="202"/>
      <c r="U268" s="202"/>
      <c r="V268" s="139">
        <f t="shared" si="0"/>
        <v>6600000</v>
      </c>
      <c r="X268" s="139">
        <f t="shared" si="1"/>
        <v>0</v>
      </c>
    </row>
    <row r="269" spans="1:28">
      <c r="A269" s="386" t="s">
        <v>17</v>
      </c>
      <c r="B269" s="387"/>
      <c r="C269" s="387"/>
      <c r="D269" s="387"/>
      <c r="E269" s="387"/>
      <c r="F269" s="387"/>
      <c r="G269" s="387"/>
      <c r="H269" s="387"/>
      <c r="I269" s="388">
        <f>SUM(I215:I268)</f>
        <v>494587000</v>
      </c>
      <c r="J269" s="389"/>
      <c r="K269" s="390"/>
      <c r="L269" s="391"/>
      <c r="M269" s="392"/>
      <c r="N269" s="393"/>
      <c r="O269" s="188"/>
      <c r="P269" s="188"/>
      <c r="R269" s="229">
        <f>SUM(R215:R268)</f>
        <v>6700000</v>
      </c>
      <c r="S269" s="229">
        <f>SUM(S215:S268)</f>
        <v>484235000</v>
      </c>
      <c r="T269" s="229">
        <f>SUM(T215:T268)</f>
        <v>4152000</v>
      </c>
      <c r="U269" s="229" t="e">
        <f>SUM(U215:U268)</f>
        <v>#REF!</v>
      </c>
      <c r="V269" s="621" t="e">
        <f>SUM(V215:V268)</f>
        <v>#REF!</v>
      </c>
      <c r="X269" s="139" t="e">
        <f>SUM(X215:X268)</f>
        <v>#REF!</v>
      </c>
    </row>
    <row r="270" spans="1:28" ht="12.75" customHeight="1">
      <c r="A270" s="770">
        <v>2</v>
      </c>
      <c r="B270" s="729" t="s">
        <v>315</v>
      </c>
      <c r="C270" s="355">
        <v>1</v>
      </c>
      <c r="D270" s="394" t="s">
        <v>206</v>
      </c>
      <c r="E270" s="354">
        <v>1</v>
      </c>
      <c r="F270" s="395" t="s">
        <v>530</v>
      </c>
      <c r="G270" s="356" t="s">
        <v>214</v>
      </c>
      <c r="H270" s="356" t="s">
        <v>212</v>
      </c>
      <c r="I270" s="267">
        <v>150000000</v>
      </c>
      <c r="J270" s="356" t="s">
        <v>220</v>
      </c>
      <c r="K270" s="396" t="s">
        <v>461</v>
      </c>
      <c r="L270" s="267" t="s">
        <v>229</v>
      </c>
      <c r="M270" s="397"/>
      <c r="N270" s="398"/>
      <c r="O270" s="180"/>
      <c r="P270" s="180"/>
      <c r="R270" s="233"/>
      <c r="S270" s="233"/>
      <c r="T270" s="233"/>
      <c r="U270" s="233">
        <v>160772153.07397601</v>
      </c>
      <c r="V270" s="139">
        <f>R270+S270+T270+U270</f>
        <v>160772153.07397601</v>
      </c>
      <c r="X270" s="139">
        <f t="shared" ref="X270:X277" si="2">I270-V270</f>
        <v>-10772153.07397601</v>
      </c>
    </row>
    <row r="271" spans="1:28" ht="15" customHeight="1">
      <c r="A271" s="768"/>
      <c r="B271" s="730"/>
      <c r="C271" s="281"/>
      <c r="D271" s="312"/>
      <c r="E271" s="272" t="s">
        <v>523</v>
      </c>
      <c r="F271" s="400" t="s">
        <v>482</v>
      </c>
      <c r="G271" s="322" t="s">
        <v>214</v>
      </c>
      <c r="H271" s="322" t="s">
        <v>212</v>
      </c>
      <c r="I271" s="278">
        <v>12000000</v>
      </c>
      <c r="J271" s="322" t="s">
        <v>213</v>
      </c>
      <c r="K271" s="323" t="s">
        <v>413</v>
      </c>
      <c r="L271" s="278" t="s">
        <v>229</v>
      </c>
      <c r="M271" s="401"/>
      <c r="N271" s="401"/>
      <c r="R271" s="137"/>
      <c r="S271" s="137">
        <v>12000000</v>
      </c>
      <c r="T271" s="137"/>
      <c r="U271" s="137"/>
      <c r="V271" s="139">
        <f t="shared" ref="V271:V278" si="3">R271+S271+T271+U271</f>
        <v>12000000</v>
      </c>
      <c r="X271" s="139">
        <f t="shared" si="2"/>
        <v>0</v>
      </c>
    </row>
    <row r="272" spans="1:28" ht="13.5" hidden="1" customHeight="1">
      <c r="A272" s="768"/>
      <c r="B272" s="730"/>
      <c r="C272" s="281"/>
      <c r="D272" s="312"/>
      <c r="E272" s="399"/>
      <c r="F272" s="400"/>
      <c r="G272" s="322"/>
      <c r="H272" s="322"/>
      <c r="I272" s="278"/>
      <c r="J272" s="322"/>
      <c r="K272" s="323"/>
      <c r="L272" s="278" t="s">
        <v>229</v>
      </c>
      <c r="M272" s="401"/>
      <c r="N272" s="401"/>
      <c r="R272" s="137"/>
      <c r="S272" s="137"/>
      <c r="T272" s="137"/>
      <c r="U272" s="137"/>
      <c r="V272" s="139">
        <f t="shared" si="3"/>
        <v>0</v>
      </c>
      <c r="X272" s="139">
        <f t="shared" si="2"/>
        <v>0</v>
      </c>
    </row>
    <row r="273" spans="1:24" ht="15" customHeight="1">
      <c r="A273" s="768"/>
      <c r="B273" s="730"/>
      <c r="C273" s="281">
        <v>2</v>
      </c>
      <c r="D273" s="312" t="s">
        <v>207</v>
      </c>
      <c r="E273" s="272">
        <v>1</v>
      </c>
      <c r="F273" s="323" t="s">
        <v>524</v>
      </c>
      <c r="G273" s="295" t="s">
        <v>525</v>
      </c>
      <c r="H273" s="322" t="s">
        <v>212</v>
      </c>
      <c r="I273" s="278">
        <v>75000000</v>
      </c>
      <c r="J273" s="322" t="s">
        <v>220</v>
      </c>
      <c r="K273" s="323" t="s">
        <v>425</v>
      </c>
      <c r="L273" s="278" t="s">
        <v>229</v>
      </c>
      <c r="M273" s="401"/>
      <c r="N273" s="401"/>
      <c r="R273" s="137"/>
      <c r="S273" s="137"/>
      <c r="T273" s="137"/>
      <c r="U273" s="137">
        <v>324511627.906977</v>
      </c>
      <c r="V273" s="139">
        <f t="shared" si="3"/>
        <v>324511627.906977</v>
      </c>
      <c r="X273" s="139">
        <f t="shared" si="2"/>
        <v>-249511627.906977</v>
      </c>
    </row>
    <row r="274" spans="1:24" ht="15" customHeight="1">
      <c r="A274" s="768"/>
      <c r="B274" s="730"/>
      <c r="C274" s="281"/>
      <c r="D274" s="300"/>
      <c r="E274" s="399">
        <v>2</v>
      </c>
      <c r="F274" s="323" t="s">
        <v>526</v>
      </c>
      <c r="G274" s="295" t="s">
        <v>527</v>
      </c>
      <c r="H274" s="322" t="s">
        <v>212</v>
      </c>
      <c r="I274" s="278">
        <v>74000000</v>
      </c>
      <c r="J274" s="322" t="s">
        <v>220</v>
      </c>
      <c r="K274" s="323" t="s">
        <v>425</v>
      </c>
      <c r="L274" s="278" t="s">
        <v>229</v>
      </c>
      <c r="M274" s="401"/>
      <c r="N274" s="401"/>
      <c r="R274" s="137"/>
      <c r="S274" s="137"/>
      <c r="T274" s="137"/>
      <c r="U274" s="137">
        <f>I274</f>
        <v>74000000</v>
      </c>
      <c r="V274" s="139">
        <f t="shared" si="3"/>
        <v>74000000</v>
      </c>
      <c r="X274" s="139">
        <f t="shared" si="2"/>
        <v>0</v>
      </c>
    </row>
    <row r="275" spans="1:24" ht="15" customHeight="1">
      <c r="A275" s="768"/>
      <c r="B275" s="730"/>
      <c r="C275" s="281"/>
      <c r="D275" s="300"/>
      <c r="E275" s="272">
        <v>3</v>
      </c>
      <c r="F275" s="323" t="s">
        <v>528</v>
      </c>
      <c r="G275" s="322" t="s">
        <v>521</v>
      </c>
      <c r="H275" s="322" t="s">
        <v>212</v>
      </c>
      <c r="I275" s="278">
        <v>280000000</v>
      </c>
      <c r="J275" s="322" t="s">
        <v>236</v>
      </c>
      <c r="K275" s="323" t="s">
        <v>425</v>
      </c>
      <c r="L275" s="278"/>
      <c r="M275" s="401"/>
      <c r="N275" s="401" t="s">
        <v>229</v>
      </c>
      <c r="R275" s="137"/>
      <c r="S275" s="137"/>
      <c r="T275" s="137"/>
      <c r="U275" s="137"/>
      <c r="V275" s="139">
        <f t="shared" si="3"/>
        <v>0</v>
      </c>
      <c r="X275" s="139">
        <f t="shared" si="2"/>
        <v>280000000</v>
      </c>
    </row>
    <row r="276" spans="1:24" ht="15" customHeight="1">
      <c r="A276" s="768"/>
      <c r="B276" s="730"/>
      <c r="C276" s="281"/>
      <c r="D276" s="300"/>
      <c r="E276" s="399">
        <v>4</v>
      </c>
      <c r="F276" s="323" t="s">
        <v>528</v>
      </c>
      <c r="G276" s="322" t="s">
        <v>522</v>
      </c>
      <c r="H276" s="322" t="s">
        <v>212</v>
      </c>
      <c r="I276" s="278">
        <v>260000000</v>
      </c>
      <c r="J276" s="322" t="s">
        <v>236</v>
      </c>
      <c r="K276" s="323" t="s">
        <v>425</v>
      </c>
      <c r="L276" s="278"/>
      <c r="M276" s="401"/>
      <c r="N276" s="401" t="s">
        <v>229</v>
      </c>
      <c r="R276" s="137"/>
      <c r="S276" s="137"/>
      <c r="T276" s="137"/>
      <c r="U276" s="137"/>
      <c r="V276" s="139">
        <f t="shared" si="3"/>
        <v>0</v>
      </c>
      <c r="X276" s="139">
        <f t="shared" si="2"/>
        <v>260000000</v>
      </c>
    </row>
    <row r="277" spans="1:24" ht="15" customHeight="1">
      <c r="A277" s="768"/>
      <c r="B277" s="730"/>
      <c r="C277" s="281"/>
      <c r="D277" s="300"/>
      <c r="E277" s="272">
        <v>5</v>
      </c>
      <c r="F277" s="698" t="s">
        <v>532</v>
      </c>
      <c r="G277" s="322" t="s">
        <v>529</v>
      </c>
      <c r="H277" s="322" t="s">
        <v>212</v>
      </c>
      <c r="I277" s="285">
        <v>100000000</v>
      </c>
      <c r="J277" s="322" t="s">
        <v>220</v>
      </c>
      <c r="K277" s="323" t="s">
        <v>415</v>
      </c>
      <c r="L277" s="278" t="s">
        <v>229</v>
      </c>
      <c r="M277" s="401"/>
      <c r="N277" s="401"/>
      <c r="R277" s="177"/>
      <c r="S277" s="177"/>
      <c r="T277" s="177"/>
      <c r="U277" s="177">
        <v>33600000</v>
      </c>
      <c r="V277" s="139">
        <f t="shared" si="3"/>
        <v>33600000</v>
      </c>
      <c r="X277" s="139">
        <f t="shared" si="2"/>
        <v>66400000</v>
      </c>
    </row>
    <row r="278" spans="1:24" ht="16.5" customHeight="1">
      <c r="A278" s="324"/>
      <c r="B278" s="402"/>
      <c r="C278" s="303">
        <v>3</v>
      </c>
      <c r="D278" s="404" t="s">
        <v>208</v>
      </c>
      <c r="E278" s="405">
        <v>1</v>
      </c>
      <c r="F278" s="406" t="s">
        <v>450</v>
      </c>
      <c r="G278" s="407" t="s">
        <v>214</v>
      </c>
      <c r="H278" s="407" t="s">
        <v>212</v>
      </c>
      <c r="I278" s="319">
        <v>200000000</v>
      </c>
      <c r="J278" s="407" t="s">
        <v>213</v>
      </c>
      <c r="K278" s="408" t="s">
        <v>466</v>
      </c>
      <c r="L278" s="319" t="s">
        <v>229</v>
      </c>
      <c r="M278" s="409"/>
      <c r="N278" s="409"/>
      <c r="R278" s="215"/>
      <c r="S278" s="215">
        <f>I278</f>
        <v>200000000</v>
      </c>
      <c r="T278" s="215"/>
      <c r="U278" s="215"/>
      <c r="V278" s="139">
        <f t="shared" si="3"/>
        <v>200000000</v>
      </c>
      <c r="X278" s="139">
        <f>I278-V278</f>
        <v>0</v>
      </c>
    </row>
    <row r="279" spans="1:24" ht="17.25" customHeight="1">
      <c r="A279" s="410" t="s">
        <v>19</v>
      </c>
      <c r="B279" s="410"/>
      <c r="C279" s="410"/>
      <c r="D279" s="410"/>
      <c r="E279" s="410"/>
      <c r="F279" s="410"/>
      <c r="G279" s="410"/>
      <c r="H279" s="410"/>
      <c r="I279" s="411">
        <f>SUM(I270:I278)</f>
        <v>1151000000</v>
      </c>
      <c r="J279" s="412"/>
      <c r="K279" s="413"/>
      <c r="L279" s="414"/>
      <c r="M279" s="415"/>
      <c r="N279" s="415"/>
      <c r="R279" s="240">
        <f>SUM(R270:R278)</f>
        <v>0</v>
      </c>
      <c r="S279" s="240">
        <f>SUM(S271:S278)</f>
        <v>212000000</v>
      </c>
      <c r="T279" s="240">
        <f>SUM(T270:T278)</f>
        <v>0</v>
      </c>
      <c r="U279" s="240">
        <f>SUM(U270:U278)</f>
        <v>592883780.98095298</v>
      </c>
      <c r="V279" s="139">
        <f>SUM(V270:V278)</f>
        <v>804883780.98095298</v>
      </c>
      <c r="X279" s="139">
        <f>SUM(X270:X278)</f>
        <v>346116219.01904702</v>
      </c>
    </row>
    <row r="280" spans="1:24" ht="17.25" customHeight="1">
      <c r="A280" s="387"/>
      <c r="B280" s="387"/>
      <c r="C280" s="387"/>
      <c r="D280" s="387"/>
      <c r="E280" s="387"/>
      <c r="F280" s="387"/>
      <c r="G280" s="387"/>
      <c r="H280" s="387"/>
      <c r="I280" s="655"/>
      <c r="J280" s="481"/>
      <c r="K280" s="390"/>
      <c r="L280" s="656"/>
      <c r="M280" s="482"/>
      <c r="N280" s="482"/>
      <c r="R280" s="654"/>
      <c r="S280" s="654"/>
      <c r="T280" s="654"/>
      <c r="U280" s="654"/>
      <c r="V280" s="139"/>
      <c r="X280" s="139"/>
    </row>
    <row r="281" spans="1:24" ht="16.5" customHeight="1">
      <c r="A281" s="770">
        <v>3</v>
      </c>
      <c r="B281" s="729" t="s">
        <v>20</v>
      </c>
      <c r="C281" s="459">
        <v>1</v>
      </c>
      <c r="D281" s="660" t="s">
        <v>239</v>
      </c>
      <c r="E281" s="429">
        <v>1</v>
      </c>
      <c r="F281" s="506" t="s">
        <v>533</v>
      </c>
      <c r="G281" s="263" t="s">
        <v>214</v>
      </c>
      <c r="H281" s="356" t="s">
        <v>212</v>
      </c>
      <c r="I281" s="696">
        <v>7200000</v>
      </c>
      <c r="J281" s="407" t="s">
        <v>213</v>
      </c>
      <c r="K281" s="266" t="s">
        <v>416</v>
      </c>
      <c r="L281" s="267" t="s">
        <v>229</v>
      </c>
      <c r="M281" s="462"/>
      <c r="N281" s="462"/>
      <c r="R281" s="97">
        <v>11280000</v>
      </c>
      <c r="S281" s="97"/>
      <c r="T281" s="97"/>
      <c r="U281" s="97"/>
      <c r="V281" s="139">
        <f>R281+S281+T281+U281</f>
        <v>11280000</v>
      </c>
    </row>
    <row r="282" spans="1:24" ht="16.5" customHeight="1">
      <c r="A282" s="768"/>
      <c r="B282" s="730"/>
      <c r="C282" s="286"/>
      <c r="D282" s="418"/>
      <c r="E282" s="322">
        <v>2</v>
      </c>
      <c r="F282" s="506" t="s">
        <v>534</v>
      </c>
      <c r="G282" s="274" t="s">
        <v>214</v>
      </c>
      <c r="H282" s="326" t="s">
        <v>212</v>
      </c>
      <c r="I282" s="696">
        <v>7200000</v>
      </c>
      <c r="J282" s="407" t="s">
        <v>213</v>
      </c>
      <c r="K282" s="277" t="s">
        <v>436</v>
      </c>
      <c r="L282" s="278" t="s">
        <v>229</v>
      </c>
      <c r="M282" s="401"/>
      <c r="N282" s="401"/>
      <c r="R282" s="97">
        <v>2400000</v>
      </c>
      <c r="S282" s="97"/>
      <c r="T282" s="97"/>
      <c r="U282" s="97"/>
      <c r="V282" s="139">
        <f>R282+S282+T282+U282</f>
        <v>2400000</v>
      </c>
    </row>
    <row r="283" spans="1:24" ht="16.5" customHeight="1">
      <c r="A283" s="768"/>
      <c r="B283" s="730"/>
      <c r="C283" s="286"/>
      <c r="D283" s="418"/>
      <c r="E283" s="322">
        <v>3</v>
      </c>
      <c r="F283" s="697" t="s">
        <v>531</v>
      </c>
      <c r="G283" s="274" t="s">
        <v>214</v>
      </c>
      <c r="H283" s="326" t="s">
        <v>212</v>
      </c>
      <c r="I283" s="696">
        <v>33000000</v>
      </c>
      <c r="J283" s="407" t="s">
        <v>213</v>
      </c>
      <c r="K283" s="277" t="s">
        <v>416</v>
      </c>
      <c r="L283" s="278" t="s">
        <v>229</v>
      </c>
      <c r="M283" s="401"/>
      <c r="N283" s="401"/>
      <c r="R283" s="97">
        <v>8500000</v>
      </c>
      <c r="S283" s="97"/>
      <c r="T283" s="97"/>
      <c r="U283" s="97"/>
      <c r="V283" s="139">
        <f>R283+S283+T283+U283</f>
        <v>8500000</v>
      </c>
    </row>
    <row r="284" spans="1:24">
      <c r="A284" s="338"/>
      <c r="B284" s="616"/>
      <c r="C284" s="658"/>
      <c r="D284" s="659"/>
      <c r="E284" s="335"/>
      <c r="F284" s="341"/>
      <c r="G284" s="333"/>
      <c r="H284" s="333"/>
      <c r="I284" s="340"/>
      <c r="J284" s="338"/>
      <c r="K284" s="339"/>
      <c r="L284" s="661"/>
      <c r="M284" s="527"/>
      <c r="N284" s="527"/>
      <c r="R284" s="219"/>
      <c r="S284" s="219">
        <f>I284</f>
        <v>0</v>
      </c>
      <c r="T284" s="219"/>
      <c r="U284" s="219"/>
      <c r="V284" s="139"/>
    </row>
    <row r="285" spans="1:24" ht="16.5" customHeight="1">
      <c r="A285" s="386" t="s">
        <v>22</v>
      </c>
      <c r="B285" s="387"/>
      <c r="C285" s="387"/>
      <c r="D285" s="387"/>
      <c r="E285" s="387"/>
      <c r="F285" s="387"/>
      <c r="G285" s="387"/>
      <c r="H285" s="387"/>
      <c r="I285" s="426">
        <f>SUM(I281:I284)</f>
        <v>47400000</v>
      </c>
      <c r="J285" s="389"/>
      <c r="K285" s="427"/>
      <c r="L285" s="414"/>
      <c r="M285" s="415"/>
      <c r="N285" s="415"/>
      <c r="R285" s="230">
        <f>SUM(R281:R283)</f>
        <v>22180000</v>
      </c>
      <c r="S285" s="230">
        <f>SUM(S284:S284)</f>
        <v>0</v>
      </c>
      <c r="T285" s="230">
        <f>SUM(T281:T283)</f>
        <v>0</v>
      </c>
      <c r="U285" s="230">
        <f>SUM(U281:U283)</f>
        <v>0</v>
      </c>
      <c r="V285" s="621">
        <f>SUM(V281:V283)</f>
        <v>22180000</v>
      </c>
    </row>
    <row r="286" spans="1:24" ht="15.75" customHeight="1">
      <c r="A286" s="321"/>
      <c r="B286" s="428"/>
      <c r="C286" s="429">
        <v>1</v>
      </c>
      <c r="D286" s="308" t="s">
        <v>210</v>
      </c>
      <c r="E286" s="430">
        <v>1</v>
      </c>
      <c r="F286" s="428" t="s">
        <v>360</v>
      </c>
      <c r="G286" s="430"/>
      <c r="H286" s="430"/>
      <c r="I286" s="431"/>
      <c r="J286" s="318"/>
      <c r="K286" s="421"/>
      <c r="L286" s="432"/>
      <c r="M286" s="425"/>
      <c r="N286" s="425"/>
      <c r="R286" s="246"/>
      <c r="S286" s="246"/>
      <c r="T286" s="246"/>
      <c r="U286" s="246"/>
      <c r="V286" s="139"/>
    </row>
    <row r="287" spans="1:24">
      <c r="A287" s="768">
        <v>4</v>
      </c>
      <c r="B287" s="730" t="s">
        <v>23</v>
      </c>
      <c r="C287" s="274"/>
      <c r="D287" s="308"/>
      <c r="E287" s="433"/>
      <c r="F287" s="434" t="s">
        <v>362</v>
      </c>
      <c r="G287" s="326" t="s">
        <v>214</v>
      </c>
      <c r="H287" s="326" t="s">
        <v>212</v>
      </c>
      <c r="I287" s="216">
        <v>4200000</v>
      </c>
      <c r="J287" s="276" t="s">
        <v>213</v>
      </c>
      <c r="K287" s="277" t="s">
        <v>443</v>
      </c>
      <c r="L287" s="217" t="s">
        <v>229</v>
      </c>
      <c r="M287" s="416"/>
      <c r="N287" s="416"/>
      <c r="R287" s="216"/>
      <c r="S287" s="216">
        <v>4200000</v>
      </c>
      <c r="T287" s="216"/>
      <c r="U287" s="216"/>
      <c r="V287" s="90">
        <f>R287+S287+T287+U287</f>
        <v>4200000</v>
      </c>
    </row>
    <row r="288" spans="1:24">
      <c r="A288" s="768"/>
      <c r="B288" s="730"/>
      <c r="C288" s="281"/>
      <c r="D288" s="272"/>
      <c r="E288" s="435"/>
      <c r="F288" s="436" t="s">
        <v>363</v>
      </c>
      <c r="G288" s="326" t="s">
        <v>214</v>
      </c>
      <c r="H288" s="326" t="s">
        <v>212</v>
      </c>
      <c r="I288" s="186">
        <v>1800000</v>
      </c>
      <c r="J288" s="276" t="s">
        <v>213</v>
      </c>
      <c r="K288" s="277" t="s">
        <v>443</v>
      </c>
      <c r="L288" s="213" t="s">
        <v>229</v>
      </c>
      <c r="M288" s="401"/>
      <c r="N288" s="401"/>
      <c r="R288" s="186"/>
      <c r="S288" s="186">
        <v>1800000</v>
      </c>
      <c r="T288" s="186"/>
      <c r="U288" s="186"/>
      <c r="V288" s="90">
        <f t="shared" ref="V288:V299" si="4">R288+S288+T288+U288</f>
        <v>1800000</v>
      </c>
    </row>
    <row r="289" spans="1:22">
      <c r="A289" s="768"/>
      <c r="B289" s="730"/>
      <c r="C289" s="281"/>
      <c r="D289" s="272"/>
      <c r="E289" s="435"/>
      <c r="F289" s="436" t="s">
        <v>364</v>
      </c>
      <c r="G289" s="326" t="s">
        <v>214</v>
      </c>
      <c r="H289" s="326" t="s">
        <v>212</v>
      </c>
      <c r="I289" s="186">
        <v>1800000</v>
      </c>
      <c r="J289" s="276" t="s">
        <v>213</v>
      </c>
      <c r="K289" s="277" t="s">
        <v>443</v>
      </c>
      <c r="L289" s="213" t="s">
        <v>229</v>
      </c>
      <c r="M289" s="401"/>
      <c r="N289" s="401"/>
      <c r="R289" s="186"/>
      <c r="S289" s="186">
        <v>1800000</v>
      </c>
      <c r="T289" s="186"/>
      <c r="U289" s="186"/>
      <c r="V289" s="90">
        <f t="shared" si="4"/>
        <v>1800000</v>
      </c>
    </row>
    <row r="290" spans="1:22">
      <c r="A290" s="768"/>
      <c r="B290" s="730"/>
      <c r="C290" s="281"/>
      <c r="D290" s="272"/>
      <c r="E290" s="435"/>
      <c r="F290" s="436" t="s">
        <v>365</v>
      </c>
      <c r="G290" s="326" t="s">
        <v>214</v>
      </c>
      <c r="H290" s="326" t="s">
        <v>212</v>
      </c>
      <c r="I290" s="186">
        <v>1800000</v>
      </c>
      <c r="J290" s="276" t="s">
        <v>213</v>
      </c>
      <c r="K290" s="277" t="s">
        <v>443</v>
      </c>
      <c r="L290" s="213" t="s">
        <v>229</v>
      </c>
      <c r="M290" s="401"/>
      <c r="N290" s="401"/>
      <c r="R290" s="186"/>
      <c r="S290" s="186">
        <v>1800000</v>
      </c>
      <c r="T290" s="186"/>
      <c r="U290" s="186"/>
      <c r="V290" s="90">
        <f t="shared" si="4"/>
        <v>1800000</v>
      </c>
    </row>
    <row r="291" spans="1:22">
      <c r="A291" s="768"/>
      <c r="B291" s="730"/>
      <c r="C291" s="281"/>
      <c r="D291" s="272"/>
      <c r="E291" s="435"/>
      <c r="F291" s="436" t="s">
        <v>366</v>
      </c>
      <c r="G291" s="326" t="s">
        <v>214</v>
      </c>
      <c r="H291" s="326" t="s">
        <v>212</v>
      </c>
      <c r="I291" s="186">
        <v>2400000</v>
      </c>
      <c r="J291" s="276" t="s">
        <v>213</v>
      </c>
      <c r="K291" s="277" t="s">
        <v>443</v>
      </c>
      <c r="L291" s="213" t="s">
        <v>229</v>
      </c>
      <c r="M291" s="401"/>
      <c r="N291" s="401"/>
      <c r="R291" s="186"/>
      <c r="S291" s="186">
        <v>2400000</v>
      </c>
      <c r="T291" s="186"/>
      <c r="U291" s="186"/>
      <c r="V291" s="90">
        <f t="shared" si="4"/>
        <v>2400000</v>
      </c>
    </row>
    <row r="292" spans="1:22">
      <c r="A292" s="768"/>
      <c r="B292" s="730"/>
      <c r="C292" s="281"/>
      <c r="D292" s="272"/>
      <c r="E292" s="435">
        <v>2</v>
      </c>
      <c r="F292" s="436" t="s">
        <v>471</v>
      </c>
      <c r="G292" s="326" t="s">
        <v>214</v>
      </c>
      <c r="H292" s="326" t="s">
        <v>212</v>
      </c>
      <c r="I292" s="186">
        <v>12000000</v>
      </c>
      <c r="J292" s="276" t="s">
        <v>213</v>
      </c>
      <c r="K292" s="277" t="s">
        <v>435</v>
      </c>
      <c r="L292" s="213" t="s">
        <v>229</v>
      </c>
      <c r="M292" s="401"/>
      <c r="N292" s="401"/>
      <c r="R292" s="186"/>
      <c r="S292" s="186">
        <v>12000000</v>
      </c>
      <c r="T292" s="186"/>
      <c r="U292" s="186"/>
      <c r="V292" s="90">
        <f t="shared" si="4"/>
        <v>12000000</v>
      </c>
    </row>
    <row r="293" spans="1:22">
      <c r="A293" s="768"/>
      <c r="B293" s="730"/>
      <c r="C293" s="281"/>
      <c r="D293" s="272"/>
      <c r="E293" s="435">
        <v>3</v>
      </c>
      <c r="F293" s="436" t="s">
        <v>473</v>
      </c>
      <c r="G293" s="326" t="s">
        <v>214</v>
      </c>
      <c r="H293" s="326" t="s">
        <v>212</v>
      </c>
      <c r="I293" s="186">
        <v>6000000</v>
      </c>
      <c r="J293" s="276" t="s">
        <v>213</v>
      </c>
      <c r="K293" s="277" t="s">
        <v>407</v>
      </c>
      <c r="L293" s="213" t="s">
        <v>229</v>
      </c>
      <c r="M293" s="401"/>
      <c r="N293" s="401"/>
      <c r="R293" s="186"/>
      <c r="S293" s="186">
        <v>6000000</v>
      </c>
      <c r="T293" s="186"/>
      <c r="U293" s="186"/>
      <c r="V293" s="90">
        <f t="shared" si="4"/>
        <v>6000000</v>
      </c>
    </row>
    <row r="294" spans="1:22">
      <c r="A294" s="768"/>
      <c r="B294" s="730"/>
      <c r="C294" s="281"/>
      <c r="D294" s="282"/>
      <c r="E294" s="435">
        <v>4</v>
      </c>
      <c r="F294" s="293" t="s">
        <v>273</v>
      </c>
      <c r="G294" s="326" t="s">
        <v>214</v>
      </c>
      <c r="H294" s="326" t="s">
        <v>212</v>
      </c>
      <c r="I294" s="278">
        <v>5000000</v>
      </c>
      <c r="J294" s="276" t="s">
        <v>220</v>
      </c>
      <c r="K294" s="277" t="s">
        <v>416</v>
      </c>
      <c r="L294" s="213" t="s">
        <v>229</v>
      </c>
      <c r="M294" s="401"/>
      <c r="N294" s="401"/>
      <c r="R294" s="137"/>
      <c r="S294" s="137"/>
      <c r="T294" s="137"/>
      <c r="U294" s="137">
        <f>I294</f>
        <v>5000000</v>
      </c>
      <c r="V294" s="90">
        <f t="shared" si="4"/>
        <v>5000000</v>
      </c>
    </row>
    <row r="295" spans="1:22">
      <c r="A295" s="768"/>
      <c r="B295" s="730"/>
      <c r="C295" s="281"/>
      <c r="D295" s="282"/>
      <c r="E295" s="435"/>
      <c r="F295" s="436"/>
      <c r="G295" s="326"/>
      <c r="H295" s="326"/>
      <c r="I295" s="186"/>
      <c r="J295" s="276"/>
      <c r="K295" s="277"/>
      <c r="L295" s="213"/>
      <c r="M295" s="401"/>
      <c r="N295" s="401"/>
      <c r="R295" s="186"/>
      <c r="S295" s="186"/>
      <c r="T295" s="186"/>
      <c r="U295" s="186"/>
      <c r="V295" s="90">
        <f t="shared" si="4"/>
        <v>0</v>
      </c>
    </row>
    <row r="296" spans="1:22">
      <c r="A296" s="768"/>
      <c r="B296" s="730"/>
      <c r="C296" s="437">
        <v>2</v>
      </c>
      <c r="D296" s="282" t="s">
        <v>368</v>
      </c>
      <c r="E296" s="435">
        <v>1</v>
      </c>
      <c r="F296" s="441" t="s">
        <v>535</v>
      </c>
      <c r="G296" s="322" t="s">
        <v>214</v>
      </c>
      <c r="H296" s="322" t="s">
        <v>212</v>
      </c>
      <c r="I296" s="560">
        <v>110000000</v>
      </c>
      <c r="J296" s="362" t="s">
        <v>236</v>
      </c>
      <c r="K296" s="364" t="s">
        <v>420</v>
      </c>
      <c r="L296" s="213"/>
      <c r="M296" s="401"/>
      <c r="N296" s="401" t="s">
        <v>229</v>
      </c>
      <c r="R296" s="186"/>
      <c r="S296" s="186"/>
      <c r="T296" s="186"/>
      <c r="U296" s="186"/>
      <c r="V296" s="90">
        <f t="shared" si="4"/>
        <v>0</v>
      </c>
    </row>
    <row r="297" spans="1:22">
      <c r="A297" s="768"/>
      <c r="B297" s="730"/>
      <c r="C297" s="281"/>
      <c r="D297" s="282" t="s">
        <v>367</v>
      </c>
      <c r="E297" s="281"/>
      <c r="F297" s="282"/>
      <c r="G297" s="326"/>
      <c r="H297" s="326"/>
      <c r="I297" s="196"/>
      <c r="J297" s="326"/>
      <c r="K297" s="364"/>
      <c r="L297" s="463"/>
      <c r="M297" s="416"/>
      <c r="N297" s="416" t="s">
        <v>278</v>
      </c>
      <c r="R297" s="186"/>
      <c r="S297" s="186"/>
      <c r="T297" s="186"/>
      <c r="U297" s="186"/>
      <c r="V297" s="90">
        <f t="shared" si="4"/>
        <v>0</v>
      </c>
    </row>
    <row r="298" spans="1:22">
      <c r="A298" s="768"/>
      <c r="B298" s="730"/>
      <c r="C298" s="437">
        <v>3</v>
      </c>
      <c r="D298" s="282" t="s">
        <v>448</v>
      </c>
      <c r="E298" s="435"/>
      <c r="F298" s="438"/>
      <c r="G298" s="326"/>
      <c r="H298" s="326"/>
      <c r="I298" s="186"/>
      <c r="J298" s="322"/>
      <c r="K298" s="705"/>
      <c r="L298" s="213"/>
      <c r="M298" s="401"/>
      <c r="N298" s="401" t="s">
        <v>229</v>
      </c>
      <c r="R298" s="186"/>
      <c r="S298" s="186"/>
      <c r="T298" s="186"/>
      <c r="U298" s="186"/>
      <c r="V298" s="90">
        <f t="shared" si="4"/>
        <v>0</v>
      </c>
    </row>
    <row r="299" spans="1:22" ht="16.5" customHeight="1">
      <c r="A299" s="768"/>
      <c r="B299" s="730"/>
      <c r="C299" s="303"/>
      <c r="D299" s="439"/>
      <c r="E299" s="440"/>
      <c r="F299" s="702"/>
      <c r="G299" s="326"/>
      <c r="H299" s="326"/>
      <c r="I299" s="703"/>
      <c r="J299" s="326"/>
      <c r="K299" s="703"/>
      <c r="L299" s="704"/>
      <c r="M299" s="401"/>
      <c r="N299" s="401" t="s">
        <v>229</v>
      </c>
      <c r="R299" s="65"/>
      <c r="S299" s="65"/>
      <c r="T299" s="65"/>
      <c r="U299" s="65"/>
      <c r="V299" s="90">
        <f t="shared" si="4"/>
        <v>0</v>
      </c>
    </row>
    <row r="300" spans="1:22" ht="17.25" customHeight="1">
      <c r="A300" s="338"/>
      <c r="B300" s="622"/>
      <c r="C300" s="331"/>
      <c r="D300" s="332"/>
      <c r="E300" s="524"/>
      <c r="F300" s="699"/>
      <c r="G300" s="700"/>
      <c r="H300" s="700"/>
      <c r="I300" s="701"/>
      <c r="J300" s="318"/>
      <c r="K300" s="421"/>
      <c r="L300" s="628"/>
      <c r="M300" s="425"/>
      <c r="N300" s="425"/>
      <c r="R300" s="167"/>
      <c r="S300" s="167"/>
      <c r="T300" s="167"/>
      <c r="U300" s="167"/>
      <c r="V300" s="90"/>
    </row>
    <row r="301" spans="1:22">
      <c r="A301" s="386" t="s">
        <v>24</v>
      </c>
      <c r="B301" s="387"/>
      <c r="C301" s="387"/>
      <c r="D301" s="387"/>
      <c r="E301" s="387"/>
      <c r="F301" s="387"/>
      <c r="G301" s="387"/>
      <c r="H301" s="387"/>
      <c r="I301" s="426">
        <f>SUM(I287:I298)</f>
        <v>145000000</v>
      </c>
      <c r="J301" s="389"/>
      <c r="K301" s="389"/>
      <c r="L301" s="442"/>
      <c r="M301" s="415"/>
      <c r="N301" s="415"/>
      <c r="R301" s="230">
        <f>SUM(R287:R299)</f>
        <v>0</v>
      </c>
      <c r="S301" s="230">
        <f>SUM(S287:S299)</f>
        <v>30000000</v>
      </c>
      <c r="T301" s="230">
        <f>SUM(T287:T299)</f>
        <v>0</v>
      </c>
      <c r="U301" s="230">
        <f>SUM(U287:U299)</f>
        <v>5000000</v>
      </c>
      <c r="V301" s="620">
        <f>SUM(V287:V299)</f>
        <v>35000000</v>
      </c>
    </row>
    <row r="302" spans="1:22" ht="15.75" customHeight="1">
      <c r="A302" s="412">
        <v>5</v>
      </c>
      <c r="B302" s="390" t="s">
        <v>25</v>
      </c>
      <c r="C302" s="390"/>
      <c r="D302" s="390"/>
      <c r="E302" s="430"/>
      <c r="F302" s="430"/>
      <c r="G302" s="430"/>
      <c r="H302" s="430"/>
      <c r="I302" s="443">
        <v>0</v>
      </c>
      <c r="J302" s="318"/>
      <c r="K302" s="318"/>
      <c r="L302" s="415"/>
      <c r="M302" s="415"/>
      <c r="N302" s="415"/>
      <c r="R302" s="126">
        <v>0</v>
      </c>
      <c r="S302" s="126">
        <v>0</v>
      </c>
      <c r="T302" s="126">
        <v>0</v>
      </c>
      <c r="U302" s="126">
        <v>0</v>
      </c>
    </row>
    <row r="303" spans="1:22" ht="21" customHeight="1">
      <c r="A303" s="444" t="s">
        <v>26</v>
      </c>
      <c r="B303" s="387"/>
      <c r="C303" s="387"/>
      <c r="D303" s="387"/>
      <c r="E303" s="387"/>
      <c r="F303" s="387"/>
      <c r="G303" s="387"/>
      <c r="H303" s="387"/>
      <c r="I303" s="426">
        <f>I302+I301+I285+I279+I269</f>
        <v>1837987000</v>
      </c>
      <c r="J303" s="389"/>
      <c r="K303" s="389"/>
      <c r="L303" s="445"/>
      <c r="M303" s="445"/>
      <c r="N303" s="446"/>
      <c r="R303" s="230">
        <f>R269+R279+R285+R301+R302</f>
        <v>28880000</v>
      </c>
      <c r="S303" s="230">
        <f>S269+S279+S285+S301</f>
        <v>726235000</v>
      </c>
      <c r="T303" s="230">
        <f>T302+T301+T285+T279+T269</f>
        <v>4152000</v>
      </c>
      <c r="U303" s="230" t="e">
        <f>U302+U301+U285+U279+U269</f>
        <v>#REF!</v>
      </c>
      <c r="V303" s="90" t="e">
        <f>V302+V301+V285+V279+V269</f>
        <v>#REF!</v>
      </c>
    </row>
    <row r="304" spans="1:22">
      <c r="A304" s="447"/>
      <c r="B304" s="447"/>
      <c r="C304" s="424"/>
      <c r="D304" s="447"/>
      <c r="E304" s="447"/>
      <c r="F304" s="447"/>
      <c r="G304" s="447"/>
      <c r="H304" s="447"/>
      <c r="I304" s="448"/>
      <c r="J304" s="424"/>
      <c r="K304" s="424"/>
      <c r="L304" s="449"/>
      <c r="M304" s="450"/>
      <c r="N304" s="449"/>
    </row>
    <row r="305" spans="1:21">
      <c r="A305" s="447"/>
      <c r="B305" s="447"/>
      <c r="C305" s="424"/>
      <c r="D305" s="447"/>
      <c r="E305" s="447"/>
      <c r="F305" s="447"/>
      <c r="G305" s="447"/>
      <c r="H305" s="447"/>
      <c r="I305" s="451"/>
      <c r="J305" s="452"/>
      <c r="K305" s="452"/>
      <c r="L305" s="449"/>
      <c r="M305" s="449"/>
      <c r="N305" s="449"/>
      <c r="S305" s="139"/>
      <c r="T305" s="119">
        <v>56847998</v>
      </c>
      <c r="U305" s="119">
        <v>683982563</v>
      </c>
    </row>
    <row r="306" spans="1:21">
      <c r="A306" s="447"/>
      <c r="B306" s="447"/>
      <c r="C306" s="424"/>
      <c r="E306" s="424"/>
      <c r="F306" s="424" t="s">
        <v>27</v>
      </c>
      <c r="G306" s="447"/>
      <c r="H306" s="454"/>
      <c r="J306" s="2"/>
      <c r="K306" s="769" t="s">
        <v>241</v>
      </c>
      <c r="L306" s="769"/>
      <c r="M306" s="449"/>
      <c r="N306" s="449"/>
    </row>
    <row r="307" spans="1:21">
      <c r="A307" s="447"/>
      <c r="B307" s="447"/>
      <c r="C307" s="424"/>
      <c r="E307" s="449"/>
      <c r="F307" s="449" t="s">
        <v>514</v>
      </c>
      <c r="G307" s="447"/>
      <c r="H307" s="447"/>
      <c r="J307" s="2"/>
      <c r="K307" s="769" t="s">
        <v>242</v>
      </c>
      <c r="L307" s="769"/>
      <c r="M307" s="449"/>
      <c r="N307" s="449"/>
      <c r="S307" s="139">
        <v>802905296</v>
      </c>
      <c r="T307" s="139">
        <f>T305-T303</f>
        <v>52695998</v>
      </c>
      <c r="U307" s="139" t="e">
        <f>U303-U305</f>
        <v>#REF!</v>
      </c>
    </row>
    <row r="308" spans="1:21">
      <c r="A308" s="447"/>
      <c r="B308" s="447"/>
      <c r="C308" s="424"/>
      <c r="E308" s="449"/>
      <c r="F308" s="449"/>
      <c r="G308" s="447"/>
      <c r="H308" s="447"/>
      <c r="J308" s="2"/>
      <c r="K308" s="424"/>
      <c r="L308" s="424"/>
      <c r="M308" s="449"/>
      <c r="N308" s="449"/>
    </row>
    <row r="309" spans="1:21">
      <c r="A309" s="447"/>
      <c r="B309" s="447"/>
      <c r="C309" s="424"/>
      <c r="E309" s="449"/>
      <c r="F309" s="449"/>
      <c r="G309" s="447"/>
      <c r="H309" s="447"/>
      <c r="J309" s="2"/>
      <c r="K309" s="424"/>
      <c r="L309" s="424"/>
      <c r="M309" s="449"/>
      <c r="N309" s="449"/>
    </row>
    <row r="310" spans="1:21">
      <c r="A310" s="447"/>
      <c r="B310" s="447"/>
      <c r="C310" s="424"/>
      <c r="E310" s="447"/>
      <c r="F310" s="447"/>
      <c r="G310" s="447"/>
      <c r="H310" s="447"/>
      <c r="J310" s="2"/>
      <c r="K310" s="424"/>
      <c r="L310" s="424"/>
      <c r="M310" s="449"/>
      <c r="N310" s="449"/>
      <c r="S310" s="139">
        <f>S307-S303</f>
        <v>76670296</v>
      </c>
    </row>
    <row r="311" spans="1:21">
      <c r="A311" s="447"/>
      <c r="B311" s="447"/>
      <c r="C311" s="424"/>
      <c r="E311" s="447"/>
      <c r="F311" s="447"/>
      <c r="G311" s="447"/>
      <c r="H311" s="447"/>
      <c r="J311" s="2"/>
      <c r="K311" s="424"/>
      <c r="L311" s="424"/>
      <c r="M311" s="449"/>
      <c r="N311" s="449"/>
    </row>
    <row r="312" spans="1:21">
      <c r="A312" s="447"/>
      <c r="B312" s="447"/>
      <c r="C312" s="424"/>
      <c r="E312" s="449"/>
      <c r="F312" s="455" t="s">
        <v>515</v>
      </c>
      <c r="G312" s="447"/>
      <c r="H312" s="447"/>
      <c r="J312" s="2"/>
      <c r="K312" s="759" t="s">
        <v>506</v>
      </c>
      <c r="L312" s="759"/>
      <c r="M312" s="449"/>
      <c r="N312" s="449"/>
    </row>
    <row r="313" spans="1:21">
      <c r="A313" s="447"/>
      <c r="B313" s="447"/>
      <c r="C313" s="424"/>
      <c r="D313" s="447"/>
      <c r="E313" s="447"/>
      <c r="F313" s="447"/>
      <c r="G313" s="447"/>
      <c r="H313" s="447"/>
      <c r="I313" s="447"/>
      <c r="J313" s="424"/>
      <c r="K313" s="424"/>
      <c r="L313" s="449"/>
      <c r="M313" s="449"/>
      <c r="N313" s="449"/>
    </row>
    <row r="314" spans="1:21">
      <c r="A314" s="447"/>
      <c r="B314" s="447"/>
      <c r="C314" s="424"/>
      <c r="D314" s="447"/>
      <c r="E314" s="447"/>
      <c r="F314" s="447"/>
      <c r="G314" s="447"/>
      <c r="H314" s="447"/>
      <c r="I314" s="447"/>
      <c r="J314" s="424"/>
      <c r="K314" s="424"/>
      <c r="L314" s="449"/>
      <c r="M314" s="449"/>
      <c r="N314" s="449"/>
    </row>
    <row r="315" spans="1:21">
      <c r="A315" s="447"/>
      <c r="B315" s="447"/>
      <c r="C315" s="424"/>
      <c r="D315" s="447"/>
      <c r="E315" s="447"/>
      <c r="F315" s="447"/>
      <c r="G315" s="447"/>
      <c r="H315" s="447"/>
      <c r="I315" s="447"/>
      <c r="J315" s="424"/>
      <c r="K315" s="424"/>
      <c r="L315" s="449"/>
      <c r="M315" s="449"/>
      <c r="N315" s="449"/>
    </row>
    <row r="316" spans="1:21">
      <c r="A316" s="447"/>
      <c r="B316" s="447"/>
      <c r="C316" s="424"/>
      <c r="D316" s="447"/>
      <c r="E316" s="447"/>
      <c r="F316" s="447"/>
      <c r="G316" s="447"/>
      <c r="H316" s="447"/>
      <c r="I316" s="447"/>
      <c r="J316" s="424"/>
      <c r="K316" s="424"/>
      <c r="L316" s="449"/>
      <c r="M316" s="449"/>
      <c r="N316" s="449"/>
    </row>
    <row r="325" spans="4:4">
      <c r="D325" s="254">
        <v>811187961</v>
      </c>
    </row>
    <row r="326" spans="4:4">
      <c r="D326" s="254">
        <v>683982563</v>
      </c>
    </row>
    <row r="327" spans="4:4">
      <c r="D327" s="254">
        <f>Y294</f>
        <v>0</v>
      </c>
    </row>
    <row r="328" spans="4:4">
      <c r="D328" s="254">
        <f>'[3]Form 1.5. musren'!$AA$28</f>
        <v>0</v>
      </c>
    </row>
    <row r="329" spans="4:4">
      <c r="D329" s="254">
        <f>AA294</f>
        <v>0</v>
      </c>
    </row>
    <row r="330" spans="4:4">
      <c r="D330" s="254">
        <f>SUM(D325:D329)</f>
        <v>1495170524</v>
      </c>
    </row>
  </sheetData>
  <mergeCells count="40">
    <mergeCell ref="K312:L312"/>
    <mergeCell ref="L211:N212"/>
    <mergeCell ref="B215:B241"/>
    <mergeCell ref="A287:A299"/>
    <mergeCell ref="B287:B299"/>
    <mergeCell ref="K306:L306"/>
    <mergeCell ref="K307:L307"/>
    <mergeCell ref="A281:A283"/>
    <mergeCell ref="B281:B283"/>
    <mergeCell ref="A211:A213"/>
    <mergeCell ref="B211:F212"/>
    <mergeCell ref="G211:G213"/>
    <mergeCell ref="H211:H213"/>
    <mergeCell ref="I211:J212"/>
    <mergeCell ref="A215:A241"/>
    <mergeCell ref="A270:A277"/>
    <mergeCell ref="B73:B157"/>
    <mergeCell ref="L205:N205"/>
    <mergeCell ref="A159:A171"/>
    <mergeCell ref="B159:B171"/>
    <mergeCell ref="A173:A200"/>
    <mergeCell ref="B173:B200"/>
    <mergeCell ref="B202:D202"/>
    <mergeCell ref="A73:A157"/>
    <mergeCell ref="B270:B277"/>
    <mergeCell ref="K211:K213"/>
    <mergeCell ref="A1:N1"/>
    <mergeCell ref="A2:N2"/>
    <mergeCell ref="A3:N3"/>
    <mergeCell ref="A5:A7"/>
    <mergeCell ref="B5:F6"/>
    <mergeCell ref="G5:G7"/>
    <mergeCell ref="H5:H7"/>
    <mergeCell ref="I5:J6"/>
    <mergeCell ref="L5:N6"/>
    <mergeCell ref="A8:A71"/>
    <mergeCell ref="B8:B71"/>
    <mergeCell ref="A209:N209"/>
    <mergeCell ref="A207:N207"/>
    <mergeCell ref="A208:N208"/>
  </mergeCells>
  <pageMargins left="0.31496062992125984" right="0.27559055118110237" top="0.56999999999999995" bottom="0.37" header="0.31496062992125984" footer="0.11811023622047245"/>
  <pageSetup paperSize="10000" scale="95" orientation="landscape" horizontalDpi="4294967293" verticalDpi="36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FF00"/>
  </sheetPr>
  <dimension ref="A1:AM355"/>
  <sheetViews>
    <sheetView view="pageBreakPreview" topLeftCell="A247" zoomScale="130" zoomScaleNormal="100" zoomScaleSheetLayoutView="130" workbookViewId="0">
      <selection activeCell="K262" sqref="K262"/>
    </sheetView>
  </sheetViews>
  <sheetFormatPr defaultColWidth="9.109375" defaultRowHeight="13.8"/>
  <cols>
    <col min="1" max="1" width="3.6640625" style="2" customWidth="1"/>
    <col min="2" max="2" width="17.33203125" style="2" customWidth="1"/>
    <col min="3" max="3" width="2.6640625" style="3" customWidth="1"/>
    <col min="4" max="4" width="23.33203125" style="2" customWidth="1"/>
    <col min="5" max="5" width="3.109375" style="2" bestFit="1" customWidth="1"/>
    <col min="6" max="6" width="32.33203125" style="2" customWidth="1"/>
    <col min="7" max="7" width="7.44140625" style="2" customWidth="1"/>
    <col min="8" max="8" width="6.88671875" style="2" customWidth="1"/>
    <col min="9" max="9" width="10.44140625" style="2" customWidth="1"/>
    <col min="10" max="10" width="6.33203125" style="3" customWidth="1"/>
    <col min="11" max="11" width="27" style="3" customWidth="1"/>
    <col min="12" max="12" width="5" style="96" customWidth="1"/>
    <col min="13" max="13" width="4" style="96" customWidth="1"/>
    <col min="14" max="14" width="5.6640625" style="96" customWidth="1"/>
    <col min="15" max="15" width="17.6640625" style="2" customWidth="1"/>
    <col min="16" max="16" width="10.44140625" style="2" customWidth="1"/>
    <col min="17" max="17" width="11" style="2" customWidth="1"/>
    <col min="18" max="18" width="11.33203125" style="2" customWidth="1"/>
    <col min="19" max="20" width="12.5546875" style="2" customWidth="1"/>
    <col min="21" max="21" width="13.6640625" style="2" customWidth="1"/>
    <col min="22" max="36" width="9.109375" style="2" customWidth="1"/>
    <col min="37" max="38" width="9.109375" style="2"/>
    <col min="39" max="39" width="12.109375" style="2" bestFit="1" customWidth="1"/>
    <col min="40" max="253" width="9.109375" style="2"/>
    <col min="254" max="254" width="4.5546875" style="2" customWidth="1"/>
    <col min="255" max="255" width="21.88671875" style="2" customWidth="1"/>
    <col min="256" max="256" width="22.109375" style="2" customWidth="1"/>
    <col min="257" max="257" width="11.5546875" style="2" customWidth="1"/>
    <col min="258" max="260" width="3.5546875" style="2" customWidth="1"/>
    <col min="261" max="261" width="9.5546875" style="2" customWidth="1"/>
    <col min="262" max="262" width="18.88671875" style="2" customWidth="1"/>
    <col min="263" max="263" width="11.5546875" style="2" customWidth="1"/>
    <col min="264" max="264" width="16.44140625" style="2" customWidth="1"/>
    <col min="265" max="265" width="17.5546875" style="2" customWidth="1"/>
    <col min="266" max="266" width="10.5546875" style="2" customWidth="1"/>
    <col min="267" max="509" width="9.109375" style="2"/>
    <col min="510" max="510" width="4.5546875" style="2" customWidth="1"/>
    <col min="511" max="511" width="21.88671875" style="2" customWidth="1"/>
    <col min="512" max="512" width="22.109375" style="2" customWidth="1"/>
    <col min="513" max="513" width="11.5546875" style="2" customWidth="1"/>
    <col min="514" max="516" width="3.5546875" style="2" customWidth="1"/>
    <col min="517" max="517" width="9.5546875" style="2" customWidth="1"/>
    <col min="518" max="518" width="18.88671875" style="2" customWidth="1"/>
    <col min="519" max="519" width="11.5546875" style="2" customWidth="1"/>
    <col min="520" max="520" width="16.44140625" style="2" customWidth="1"/>
    <col min="521" max="521" width="17.5546875" style="2" customWidth="1"/>
    <col min="522" max="522" width="10.5546875" style="2" customWidth="1"/>
    <col min="523" max="765" width="9.109375" style="2"/>
    <col min="766" max="766" width="4.5546875" style="2" customWidth="1"/>
    <col min="767" max="767" width="21.88671875" style="2" customWidth="1"/>
    <col min="768" max="768" width="22.109375" style="2" customWidth="1"/>
    <col min="769" max="769" width="11.5546875" style="2" customWidth="1"/>
    <col min="770" max="772" width="3.5546875" style="2" customWidth="1"/>
    <col min="773" max="773" width="9.5546875" style="2" customWidth="1"/>
    <col min="774" max="774" width="18.88671875" style="2" customWidth="1"/>
    <col min="775" max="775" width="11.5546875" style="2" customWidth="1"/>
    <col min="776" max="776" width="16.44140625" style="2" customWidth="1"/>
    <col min="777" max="777" width="17.5546875" style="2" customWidth="1"/>
    <col min="778" max="778" width="10.5546875" style="2" customWidth="1"/>
    <col min="779" max="1021" width="9.109375" style="2"/>
    <col min="1022" max="1022" width="4.5546875" style="2" customWidth="1"/>
    <col min="1023" max="1023" width="21.88671875" style="2" customWidth="1"/>
    <col min="1024" max="1024" width="22.109375" style="2" customWidth="1"/>
    <col min="1025" max="1025" width="11.5546875" style="2" customWidth="1"/>
    <col min="1026" max="1028" width="3.5546875" style="2" customWidth="1"/>
    <col min="1029" max="1029" width="9.5546875" style="2" customWidth="1"/>
    <col min="1030" max="1030" width="18.88671875" style="2" customWidth="1"/>
    <col min="1031" max="1031" width="11.5546875" style="2" customWidth="1"/>
    <col min="1032" max="1032" width="16.44140625" style="2" customWidth="1"/>
    <col min="1033" max="1033" width="17.5546875" style="2" customWidth="1"/>
    <col min="1034" max="1034" width="10.5546875" style="2" customWidth="1"/>
    <col min="1035" max="1277" width="9.109375" style="2"/>
    <col min="1278" max="1278" width="4.5546875" style="2" customWidth="1"/>
    <col min="1279" max="1279" width="21.88671875" style="2" customWidth="1"/>
    <col min="1280" max="1280" width="22.109375" style="2" customWidth="1"/>
    <col min="1281" max="1281" width="11.5546875" style="2" customWidth="1"/>
    <col min="1282" max="1284" width="3.5546875" style="2" customWidth="1"/>
    <col min="1285" max="1285" width="9.5546875" style="2" customWidth="1"/>
    <col min="1286" max="1286" width="18.88671875" style="2" customWidth="1"/>
    <col min="1287" max="1287" width="11.5546875" style="2" customWidth="1"/>
    <col min="1288" max="1288" width="16.44140625" style="2" customWidth="1"/>
    <col min="1289" max="1289" width="17.5546875" style="2" customWidth="1"/>
    <col min="1290" max="1290" width="10.5546875" style="2" customWidth="1"/>
    <col min="1291" max="1533" width="9.109375" style="2"/>
    <col min="1534" max="1534" width="4.5546875" style="2" customWidth="1"/>
    <col min="1535" max="1535" width="21.88671875" style="2" customWidth="1"/>
    <col min="1536" max="1536" width="22.109375" style="2" customWidth="1"/>
    <col min="1537" max="1537" width="11.5546875" style="2" customWidth="1"/>
    <col min="1538" max="1540" width="3.5546875" style="2" customWidth="1"/>
    <col min="1541" max="1541" width="9.5546875" style="2" customWidth="1"/>
    <col min="1542" max="1542" width="18.88671875" style="2" customWidth="1"/>
    <col min="1543" max="1543" width="11.5546875" style="2" customWidth="1"/>
    <col min="1544" max="1544" width="16.44140625" style="2" customWidth="1"/>
    <col min="1545" max="1545" width="17.5546875" style="2" customWidth="1"/>
    <col min="1546" max="1546" width="10.5546875" style="2" customWidth="1"/>
    <col min="1547" max="1789" width="9.109375" style="2"/>
    <col min="1790" max="1790" width="4.5546875" style="2" customWidth="1"/>
    <col min="1791" max="1791" width="21.88671875" style="2" customWidth="1"/>
    <col min="1792" max="1792" width="22.109375" style="2" customWidth="1"/>
    <col min="1793" max="1793" width="11.5546875" style="2" customWidth="1"/>
    <col min="1794" max="1796" width="3.5546875" style="2" customWidth="1"/>
    <col min="1797" max="1797" width="9.5546875" style="2" customWidth="1"/>
    <col min="1798" max="1798" width="18.88671875" style="2" customWidth="1"/>
    <col min="1799" max="1799" width="11.5546875" style="2" customWidth="1"/>
    <col min="1800" max="1800" width="16.44140625" style="2" customWidth="1"/>
    <col min="1801" max="1801" width="17.5546875" style="2" customWidth="1"/>
    <col min="1802" max="1802" width="10.5546875" style="2" customWidth="1"/>
    <col min="1803" max="2045" width="9.109375" style="2"/>
    <col min="2046" max="2046" width="4.5546875" style="2" customWidth="1"/>
    <col min="2047" max="2047" width="21.88671875" style="2" customWidth="1"/>
    <col min="2048" max="2048" width="22.109375" style="2" customWidth="1"/>
    <col min="2049" max="2049" width="11.5546875" style="2" customWidth="1"/>
    <col min="2050" max="2052" width="3.5546875" style="2" customWidth="1"/>
    <col min="2053" max="2053" width="9.5546875" style="2" customWidth="1"/>
    <col min="2054" max="2054" width="18.88671875" style="2" customWidth="1"/>
    <col min="2055" max="2055" width="11.5546875" style="2" customWidth="1"/>
    <col min="2056" max="2056" width="16.44140625" style="2" customWidth="1"/>
    <col min="2057" max="2057" width="17.5546875" style="2" customWidth="1"/>
    <col min="2058" max="2058" width="10.5546875" style="2" customWidth="1"/>
    <col min="2059" max="2301" width="9.109375" style="2"/>
    <col min="2302" max="2302" width="4.5546875" style="2" customWidth="1"/>
    <col min="2303" max="2303" width="21.88671875" style="2" customWidth="1"/>
    <col min="2304" max="2304" width="22.109375" style="2" customWidth="1"/>
    <col min="2305" max="2305" width="11.5546875" style="2" customWidth="1"/>
    <col min="2306" max="2308" width="3.5546875" style="2" customWidth="1"/>
    <col min="2309" max="2309" width="9.5546875" style="2" customWidth="1"/>
    <col min="2310" max="2310" width="18.88671875" style="2" customWidth="1"/>
    <col min="2311" max="2311" width="11.5546875" style="2" customWidth="1"/>
    <col min="2312" max="2312" width="16.44140625" style="2" customWidth="1"/>
    <col min="2313" max="2313" width="17.5546875" style="2" customWidth="1"/>
    <col min="2314" max="2314" width="10.5546875" style="2" customWidth="1"/>
    <col min="2315" max="2557" width="9.109375" style="2"/>
    <col min="2558" max="2558" width="4.5546875" style="2" customWidth="1"/>
    <col min="2559" max="2559" width="21.88671875" style="2" customWidth="1"/>
    <col min="2560" max="2560" width="22.109375" style="2" customWidth="1"/>
    <col min="2561" max="2561" width="11.5546875" style="2" customWidth="1"/>
    <col min="2562" max="2564" width="3.5546875" style="2" customWidth="1"/>
    <col min="2565" max="2565" width="9.5546875" style="2" customWidth="1"/>
    <col min="2566" max="2566" width="18.88671875" style="2" customWidth="1"/>
    <col min="2567" max="2567" width="11.5546875" style="2" customWidth="1"/>
    <col min="2568" max="2568" width="16.44140625" style="2" customWidth="1"/>
    <col min="2569" max="2569" width="17.5546875" style="2" customWidth="1"/>
    <col min="2570" max="2570" width="10.5546875" style="2" customWidth="1"/>
    <col min="2571" max="2813" width="9.109375" style="2"/>
    <col min="2814" max="2814" width="4.5546875" style="2" customWidth="1"/>
    <col min="2815" max="2815" width="21.88671875" style="2" customWidth="1"/>
    <col min="2816" max="2816" width="22.109375" style="2" customWidth="1"/>
    <col min="2817" max="2817" width="11.5546875" style="2" customWidth="1"/>
    <col min="2818" max="2820" width="3.5546875" style="2" customWidth="1"/>
    <col min="2821" max="2821" width="9.5546875" style="2" customWidth="1"/>
    <col min="2822" max="2822" width="18.88671875" style="2" customWidth="1"/>
    <col min="2823" max="2823" width="11.5546875" style="2" customWidth="1"/>
    <col min="2824" max="2824" width="16.44140625" style="2" customWidth="1"/>
    <col min="2825" max="2825" width="17.5546875" style="2" customWidth="1"/>
    <col min="2826" max="2826" width="10.5546875" style="2" customWidth="1"/>
    <col min="2827" max="3069" width="9.109375" style="2"/>
    <col min="3070" max="3070" width="4.5546875" style="2" customWidth="1"/>
    <col min="3071" max="3071" width="21.88671875" style="2" customWidth="1"/>
    <col min="3072" max="3072" width="22.109375" style="2" customWidth="1"/>
    <col min="3073" max="3073" width="11.5546875" style="2" customWidth="1"/>
    <col min="3074" max="3076" width="3.5546875" style="2" customWidth="1"/>
    <col min="3077" max="3077" width="9.5546875" style="2" customWidth="1"/>
    <col min="3078" max="3078" width="18.88671875" style="2" customWidth="1"/>
    <col min="3079" max="3079" width="11.5546875" style="2" customWidth="1"/>
    <col min="3080" max="3080" width="16.44140625" style="2" customWidth="1"/>
    <col min="3081" max="3081" width="17.5546875" style="2" customWidth="1"/>
    <col min="3082" max="3082" width="10.5546875" style="2" customWidth="1"/>
    <col min="3083" max="3325" width="9.109375" style="2"/>
    <col min="3326" max="3326" width="4.5546875" style="2" customWidth="1"/>
    <col min="3327" max="3327" width="21.88671875" style="2" customWidth="1"/>
    <col min="3328" max="3328" width="22.109375" style="2" customWidth="1"/>
    <col min="3329" max="3329" width="11.5546875" style="2" customWidth="1"/>
    <col min="3330" max="3332" width="3.5546875" style="2" customWidth="1"/>
    <col min="3333" max="3333" width="9.5546875" style="2" customWidth="1"/>
    <col min="3334" max="3334" width="18.88671875" style="2" customWidth="1"/>
    <col min="3335" max="3335" width="11.5546875" style="2" customWidth="1"/>
    <col min="3336" max="3336" width="16.44140625" style="2" customWidth="1"/>
    <col min="3337" max="3337" width="17.5546875" style="2" customWidth="1"/>
    <col min="3338" max="3338" width="10.5546875" style="2" customWidth="1"/>
    <col min="3339" max="3581" width="9.109375" style="2"/>
    <col min="3582" max="3582" width="4.5546875" style="2" customWidth="1"/>
    <col min="3583" max="3583" width="21.88671875" style="2" customWidth="1"/>
    <col min="3584" max="3584" width="22.109375" style="2" customWidth="1"/>
    <col min="3585" max="3585" width="11.5546875" style="2" customWidth="1"/>
    <col min="3586" max="3588" width="3.5546875" style="2" customWidth="1"/>
    <col min="3589" max="3589" width="9.5546875" style="2" customWidth="1"/>
    <col min="3590" max="3590" width="18.88671875" style="2" customWidth="1"/>
    <col min="3591" max="3591" width="11.5546875" style="2" customWidth="1"/>
    <col min="3592" max="3592" width="16.44140625" style="2" customWidth="1"/>
    <col min="3593" max="3593" width="17.5546875" style="2" customWidth="1"/>
    <col min="3594" max="3594" width="10.5546875" style="2" customWidth="1"/>
    <col min="3595" max="3837" width="9.109375" style="2"/>
    <col min="3838" max="3838" width="4.5546875" style="2" customWidth="1"/>
    <col min="3839" max="3839" width="21.88671875" style="2" customWidth="1"/>
    <col min="3840" max="3840" width="22.109375" style="2" customWidth="1"/>
    <col min="3841" max="3841" width="11.5546875" style="2" customWidth="1"/>
    <col min="3842" max="3844" width="3.5546875" style="2" customWidth="1"/>
    <col min="3845" max="3845" width="9.5546875" style="2" customWidth="1"/>
    <col min="3846" max="3846" width="18.88671875" style="2" customWidth="1"/>
    <col min="3847" max="3847" width="11.5546875" style="2" customWidth="1"/>
    <col min="3848" max="3848" width="16.44140625" style="2" customWidth="1"/>
    <col min="3849" max="3849" width="17.5546875" style="2" customWidth="1"/>
    <col min="3850" max="3850" width="10.5546875" style="2" customWidth="1"/>
    <col min="3851" max="4093" width="9.109375" style="2"/>
    <col min="4094" max="4094" width="4.5546875" style="2" customWidth="1"/>
    <col min="4095" max="4095" width="21.88671875" style="2" customWidth="1"/>
    <col min="4096" max="4096" width="22.109375" style="2" customWidth="1"/>
    <col min="4097" max="4097" width="11.5546875" style="2" customWidth="1"/>
    <col min="4098" max="4100" width="3.5546875" style="2" customWidth="1"/>
    <col min="4101" max="4101" width="9.5546875" style="2" customWidth="1"/>
    <col min="4102" max="4102" width="18.88671875" style="2" customWidth="1"/>
    <col min="4103" max="4103" width="11.5546875" style="2" customWidth="1"/>
    <col min="4104" max="4104" width="16.44140625" style="2" customWidth="1"/>
    <col min="4105" max="4105" width="17.5546875" style="2" customWidth="1"/>
    <col min="4106" max="4106" width="10.5546875" style="2" customWidth="1"/>
    <col min="4107" max="4349" width="9.109375" style="2"/>
    <col min="4350" max="4350" width="4.5546875" style="2" customWidth="1"/>
    <col min="4351" max="4351" width="21.88671875" style="2" customWidth="1"/>
    <col min="4352" max="4352" width="22.109375" style="2" customWidth="1"/>
    <col min="4353" max="4353" width="11.5546875" style="2" customWidth="1"/>
    <col min="4354" max="4356" width="3.5546875" style="2" customWidth="1"/>
    <col min="4357" max="4357" width="9.5546875" style="2" customWidth="1"/>
    <col min="4358" max="4358" width="18.88671875" style="2" customWidth="1"/>
    <col min="4359" max="4359" width="11.5546875" style="2" customWidth="1"/>
    <col min="4360" max="4360" width="16.44140625" style="2" customWidth="1"/>
    <col min="4361" max="4361" width="17.5546875" style="2" customWidth="1"/>
    <col min="4362" max="4362" width="10.5546875" style="2" customWidth="1"/>
    <col min="4363" max="4605" width="9.109375" style="2"/>
    <col min="4606" max="4606" width="4.5546875" style="2" customWidth="1"/>
    <col min="4607" max="4607" width="21.88671875" style="2" customWidth="1"/>
    <col min="4608" max="4608" width="22.109375" style="2" customWidth="1"/>
    <col min="4609" max="4609" width="11.5546875" style="2" customWidth="1"/>
    <col min="4610" max="4612" width="3.5546875" style="2" customWidth="1"/>
    <col min="4613" max="4613" width="9.5546875" style="2" customWidth="1"/>
    <col min="4614" max="4614" width="18.88671875" style="2" customWidth="1"/>
    <col min="4615" max="4615" width="11.5546875" style="2" customWidth="1"/>
    <col min="4616" max="4616" width="16.44140625" style="2" customWidth="1"/>
    <col min="4617" max="4617" width="17.5546875" style="2" customWidth="1"/>
    <col min="4618" max="4618" width="10.5546875" style="2" customWidth="1"/>
    <col min="4619" max="4861" width="9.109375" style="2"/>
    <col min="4862" max="4862" width="4.5546875" style="2" customWidth="1"/>
    <col min="4863" max="4863" width="21.88671875" style="2" customWidth="1"/>
    <col min="4864" max="4864" width="22.109375" style="2" customWidth="1"/>
    <col min="4865" max="4865" width="11.5546875" style="2" customWidth="1"/>
    <col min="4866" max="4868" width="3.5546875" style="2" customWidth="1"/>
    <col min="4869" max="4869" width="9.5546875" style="2" customWidth="1"/>
    <col min="4870" max="4870" width="18.88671875" style="2" customWidth="1"/>
    <col min="4871" max="4871" width="11.5546875" style="2" customWidth="1"/>
    <col min="4872" max="4872" width="16.44140625" style="2" customWidth="1"/>
    <col min="4873" max="4873" width="17.5546875" style="2" customWidth="1"/>
    <col min="4874" max="4874" width="10.5546875" style="2" customWidth="1"/>
    <col min="4875" max="5117" width="9.109375" style="2"/>
    <col min="5118" max="5118" width="4.5546875" style="2" customWidth="1"/>
    <col min="5119" max="5119" width="21.88671875" style="2" customWidth="1"/>
    <col min="5120" max="5120" width="22.109375" style="2" customWidth="1"/>
    <col min="5121" max="5121" width="11.5546875" style="2" customWidth="1"/>
    <col min="5122" max="5124" width="3.5546875" style="2" customWidth="1"/>
    <col min="5125" max="5125" width="9.5546875" style="2" customWidth="1"/>
    <col min="5126" max="5126" width="18.88671875" style="2" customWidth="1"/>
    <col min="5127" max="5127" width="11.5546875" style="2" customWidth="1"/>
    <col min="5128" max="5128" width="16.44140625" style="2" customWidth="1"/>
    <col min="5129" max="5129" width="17.5546875" style="2" customWidth="1"/>
    <col min="5130" max="5130" width="10.5546875" style="2" customWidth="1"/>
    <col min="5131" max="5373" width="9.109375" style="2"/>
    <col min="5374" max="5374" width="4.5546875" style="2" customWidth="1"/>
    <col min="5375" max="5375" width="21.88671875" style="2" customWidth="1"/>
    <col min="5376" max="5376" width="22.109375" style="2" customWidth="1"/>
    <col min="5377" max="5377" width="11.5546875" style="2" customWidth="1"/>
    <col min="5378" max="5380" width="3.5546875" style="2" customWidth="1"/>
    <col min="5381" max="5381" width="9.5546875" style="2" customWidth="1"/>
    <col min="5382" max="5382" width="18.88671875" style="2" customWidth="1"/>
    <col min="5383" max="5383" width="11.5546875" style="2" customWidth="1"/>
    <col min="5384" max="5384" width="16.44140625" style="2" customWidth="1"/>
    <col min="5385" max="5385" width="17.5546875" style="2" customWidth="1"/>
    <col min="5386" max="5386" width="10.5546875" style="2" customWidth="1"/>
    <col min="5387" max="5629" width="9.109375" style="2"/>
    <col min="5630" max="5630" width="4.5546875" style="2" customWidth="1"/>
    <col min="5631" max="5631" width="21.88671875" style="2" customWidth="1"/>
    <col min="5632" max="5632" width="22.109375" style="2" customWidth="1"/>
    <col min="5633" max="5633" width="11.5546875" style="2" customWidth="1"/>
    <col min="5634" max="5636" width="3.5546875" style="2" customWidth="1"/>
    <col min="5637" max="5637" width="9.5546875" style="2" customWidth="1"/>
    <col min="5638" max="5638" width="18.88671875" style="2" customWidth="1"/>
    <col min="5639" max="5639" width="11.5546875" style="2" customWidth="1"/>
    <col min="5640" max="5640" width="16.44140625" style="2" customWidth="1"/>
    <col min="5641" max="5641" width="17.5546875" style="2" customWidth="1"/>
    <col min="5642" max="5642" width="10.5546875" style="2" customWidth="1"/>
    <col min="5643" max="5885" width="9.109375" style="2"/>
    <col min="5886" max="5886" width="4.5546875" style="2" customWidth="1"/>
    <col min="5887" max="5887" width="21.88671875" style="2" customWidth="1"/>
    <col min="5888" max="5888" width="22.109375" style="2" customWidth="1"/>
    <col min="5889" max="5889" width="11.5546875" style="2" customWidth="1"/>
    <col min="5890" max="5892" width="3.5546875" style="2" customWidth="1"/>
    <col min="5893" max="5893" width="9.5546875" style="2" customWidth="1"/>
    <col min="5894" max="5894" width="18.88671875" style="2" customWidth="1"/>
    <col min="5895" max="5895" width="11.5546875" style="2" customWidth="1"/>
    <col min="5896" max="5896" width="16.44140625" style="2" customWidth="1"/>
    <col min="5897" max="5897" width="17.5546875" style="2" customWidth="1"/>
    <col min="5898" max="5898" width="10.5546875" style="2" customWidth="1"/>
    <col min="5899" max="6141" width="9.109375" style="2"/>
    <col min="6142" max="6142" width="4.5546875" style="2" customWidth="1"/>
    <col min="6143" max="6143" width="21.88671875" style="2" customWidth="1"/>
    <col min="6144" max="6144" width="22.109375" style="2" customWidth="1"/>
    <col min="6145" max="6145" width="11.5546875" style="2" customWidth="1"/>
    <col min="6146" max="6148" width="3.5546875" style="2" customWidth="1"/>
    <col min="6149" max="6149" width="9.5546875" style="2" customWidth="1"/>
    <col min="6150" max="6150" width="18.88671875" style="2" customWidth="1"/>
    <col min="6151" max="6151" width="11.5546875" style="2" customWidth="1"/>
    <col min="6152" max="6152" width="16.44140625" style="2" customWidth="1"/>
    <col min="6153" max="6153" width="17.5546875" style="2" customWidth="1"/>
    <col min="6154" max="6154" width="10.5546875" style="2" customWidth="1"/>
    <col min="6155" max="6397" width="9.109375" style="2"/>
    <col min="6398" max="6398" width="4.5546875" style="2" customWidth="1"/>
    <col min="6399" max="6399" width="21.88671875" style="2" customWidth="1"/>
    <col min="6400" max="6400" width="22.109375" style="2" customWidth="1"/>
    <col min="6401" max="6401" width="11.5546875" style="2" customWidth="1"/>
    <col min="6402" max="6404" width="3.5546875" style="2" customWidth="1"/>
    <col min="6405" max="6405" width="9.5546875" style="2" customWidth="1"/>
    <col min="6406" max="6406" width="18.88671875" style="2" customWidth="1"/>
    <col min="6407" max="6407" width="11.5546875" style="2" customWidth="1"/>
    <col min="6408" max="6408" width="16.44140625" style="2" customWidth="1"/>
    <col min="6409" max="6409" width="17.5546875" style="2" customWidth="1"/>
    <col min="6410" max="6410" width="10.5546875" style="2" customWidth="1"/>
    <col min="6411" max="6653" width="9.109375" style="2"/>
    <col min="6654" max="6654" width="4.5546875" style="2" customWidth="1"/>
    <col min="6655" max="6655" width="21.88671875" style="2" customWidth="1"/>
    <col min="6656" max="6656" width="22.109375" style="2" customWidth="1"/>
    <col min="6657" max="6657" width="11.5546875" style="2" customWidth="1"/>
    <col min="6658" max="6660" width="3.5546875" style="2" customWidth="1"/>
    <col min="6661" max="6661" width="9.5546875" style="2" customWidth="1"/>
    <col min="6662" max="6662" width="18.88671875" style="2" customWidth="1"/>
    <col min="6663" max="6663" width="11.5546875" style="2" customWidth="1"/>
    <col min="6664" max="6664" width="16.44140625" style="2" customWidth="1"/>
    <col min="6665" max="6665" width="17.5546875" style="2" customWidth="1"/>
    <col min="6666" max="6666" width="10.5546875" style="2" customWidth="1"/>
    <col min="6667" max="6909" width="9.109375" style="2"/>
    <col min="6910" max="6910" width="4.5546875" style="2" customWidth="1"/>
    <col min="6911" max="6911" width="21.88671875" style="2" customWidth="1"/>
    <col min="6912" max="6912" width="22.109375" style="2" customWidth="1"/>
    <col min="6913" max="6913" width="11.5546875" style="2" customWidth="1"/>
    <col min="6914" max="6916" width="3.5546875" style="2" customWidth="1"/>
    <col min="6917" max="6917" width="9.5546875" style="2" customWidth="1"/>
    <col min="6918" max="6918" width="18.88671875" style="2" customWidth="1"/>
    <col min="6919" max="6919" width="11.5546875" style="2" customWidth="1"/>
    <col min="6920" max="6920" width="16.44140625" style="2" customWidth="1"/>
    <col min="6921" max="6921" width="17.5546875" style="2" customWidth="1"/>
    <col min="6922" max="6922" width="10.5546875" style="2" customWidth="1"/>
    <col min="6923" max="7165" width="9.109375" style="2"/>
    <col min="7166" max="7166" width="4.5546875" style="2" customWidth="1"/>
    <col min="7167" max="7167" width="21.88671875" style="2" customWidth="1"/>
    <col min="7168" max="7168" width="22.109375" style="2" customWidth="1"/>
    <col min="7169" max="7169" width="11.5546875" style="2" customWidth="1"/>
    <col min="7170" max="7172" width="3.5546875" style="2" customWidth="1"/>
    <col min="7173" max="7173" width="9.5546875" style="2" customWidth="1"/>
    <col min="7174" max="7174" width="18.88671875" style="2" customWidth="1"/>
    <col min="7175" max="7175" width="11.5546875" style="2" customWidth="1"/>
    <col min="7176" max="7176" width="16.44140625" style="2" customWidth="1"/>
    <col min="7177" max="7177" width="17.5546875" style="2" customWidth="1"/>
    <col min="7178" max="7178" width="10.5546875" style="2" customWidth="1"/>
    <col min="7179" max="7421" width="9.109375" style="2"/>
    <col min="7422" max="7422" width="4.5546875" style="2" customWidth="1"/>
    <col min="7423" max="7423" width="21.88671875" style="2" customWidth="1"/>
    <col min="7424" max="7424" width="22.109375" style="2" customWidth="1"/>
    <col min="7425" max="7425" width="11.5546875" style="2" customWidth="1"/>
    <col min="7426" max="7428" width="3.5546875" style="2" customWidth="1"/>
    <col min="7429" max="7429" width="9.5546875" style="2" customWidth="1"/>
    <col min="7430" max="7430" width="18.88671875" style="2" customWidth="1"/>
    <col min="7431" max="7431" width="11.5546875" style="2" customWidth="1"/>
    <col min="7432" max="7432" width="16.44140625" style="2" customWidth="1"/>
    <col min="7433" max="7433" width="17.5546875" style="2" customWidth="1"/>
    <col min="7434" max="7434" width="10.5546875" style="2" customWidth="1"/>
    <col min="7435" max="7677" width="9.109375" style="2"/>
    <col min="7678" max="7678" width="4.5546875" style="2" customWidth="1"/>
    <col min="7679" max="7679" width="21.88671875" style="2" customWidth="1"/>
    <col min="7680" max="7680" width="22.109375" style="2" customWidth="1"/>
    <col min="7681" max="7681" width="11.5546875" style="2" customWidth="1"/>
    <col min="7682" max="7684" width="3.5546875" style="2" customWidth="1"/>
    <col min="7685" max="7685" width="9.5546875" style="2" customWidth="1"/>
    <col min="7686" max="7686" width="18.88671875" style="2" customWidth="1"/>
    <col min="7687" max="7687" width="11.5546875" style="2" customWidth="1"/>
    <col min="7688" max="7688" width="16.44140625" style="2" customWidth="1"/>
    <col min="7689" max="7689" width="17.5546875" style="2" customWidth="1"/>
    <col min="7690" max="7690" width="10.5546875" style="2" customWidth="1"/>
    <col min="7691" max="7933" width="9.109375" style="2"/>
    <col min="7934" max="7934" width="4.5546875" style="2" customWidth="1"/>
    <col min="7935" max="7935" width="21.88671875" style="2" customWidth="1"/>
    <col min="7936" max="7936" width="22.109375" style="2" customWidth="1"/>
    <col min="7937" max="7937" width="11.5546875" style="2" customWidth="1"/>
    <col min="7938" max="7940" width="3.5546875" style="2" customWidth="1"/>
    <col min="7941" max="7941" width="9.5546875" style="2" customWidth="1"/>
    <col min="7942" max="7942" width="18.88671875" style="2" customWidth="1"/>
    <col min="7943" max="7943" width="11.5546875" style="2" customWidth="1"/>
    <col min="7944" max="7944" width="16.44140625" style="2" customWidth="1"/>
    <col min="7945" max="7945" width="17.5546875" style="2" customWidth="1"/>
    <col min="7946" max="7946" width="10.5546875" style="2" customWidth="1"/>
    <col min="7947" max="8189" width="9.109375" style="2"/>
    <col min="8190" max="8190" width="4.5546875" style="2" customWidth="1"/>
    <col min="8191" max="8191" width="21.88671875" style="2" customWidth="1"/>
    <col min="8192" max="8192" width="22.109375" style="2" customWidth="1"/>
    <col min="8193" max="8193" width="11.5546875" style="2" customWidth="1"/>
    <col min="8194" max="8196" width="3.5546875" style="2" customWidth="1"/>
    <col min="8197" max="8197" width="9.5546875" style="2" customWidth="1"/>
    <col min="8198" max="8198" width="18.88671875" style="2" customWidth="1"/>
    <col min="8199" max="8199" width="11.5546875" style="2" customWidth="1"/>
    <col min="8200" max="8200" width="16.44140625" style="2" customWidth="1"/>
    <col min="8201" max="8201" width="17.5546875" style="2" customWidth="1"/>
    <col min="8202" max="8202" width="10.5546875" style="2" customWidth="1"/>
    <col min="8203" max="8445" width="9.109375" style="2"/>
    <col min="8446" max="8446" width="4.5546875" style="2" customWidth="1"/>
    <col min="8447" max="8447" width="21.88671875" style="2" customWidth="1"/>
    <col min="8448" max="8448" width="22.109375" style="2" customWidth="1"/>
    <col min="8449" max="8449" width="11.5546875" style="2" customWidth="1"/>
    <col min="8450" max="8452" width="3.5546875" style="2" customWidth="1"/>
    <col min="8453" max="8453" width="9.5546875" style="2" customWidth="1"/>
    <col min="8454" max="8454" width="18.88671875" style="2" customWidth="1"/>
    <col min="8455" max="8455" width="11.5546875" style="2" customWidth="1"/>
    <col min="8456" max="8456" width="16.44140625" style="2" customWidth="1"/>
    <col min="8457" max="8457" width="17.5546875" style="2" customWidth="1"/>
    <col min="8458" max="8458" width="10.5546875" style="2" customWidth="1"/>
    <col min="8459" max="8701" width="9.109375" style="2"/>
    <col min="8702" max="8702" width="4.5546875" style="2" customWidth="1"/>
    <col min="8703" max="8703" width="21.88671875" style="2" customWidth="1"/>
    <col min="8704" max="8704" width="22.109375" style="2" customWidth="1"/>
    <col min="8705" max="8705" width="11.5546875" style="2" customWidth="1"/>
    <col min="8706" max="8708" width="3.5546875" style="2" customWidth="1"/>
    <col min="8709" max="8709" width="9.5546875" style="2" customWidth="1"/>
    <col min="8710" max="8710" width="18.88671875" style="2" customWidth="1"/>
    <col min="8711" max="8711" width="11.5546875" style="2" customWidth="1"/>
    <col min="8712" max="8712" width="16.44140625" style="2" customWidth="1"/>
    <col min="8713" max="8713" width="17.5546875" style="2" customWidth="1"/>
    <col min="8714" max="8714" width="10.5546875" style="2" customWidth="1"/>
    <col min="8715" max="8957" width="9.109375" style="2"/>
    <col min="8958" max="8958" width="4.5546875" style="2" customWidth="1"/>
    <col min="8959" max="8959" width="21.88671875" style="2" customWidth="1"/>
    <col min="8960" max="8960" width="22.109375" style="2" customWidth="1"/>
    <col min="8961" max="8961" width="11.5546875" style="2" customWidth="1"/>
    <col min="8962" max="8964" width="3.5546875" style="2" customWidth="1"/>
    <col min="8965" max="8965" width="9.5546875" style="2" customWidth="1"/>
    <col min="8966" max="8966" width="18.88671875" style="2" customWidth="1"/>
    <col min="8967" max="8967" width="11.5546875" style="2" customWidth="1"/>
    <col min="8968" max="8968" width="16.44140625" style="2" customWidth="1"/>
    <col min="8969" max="8969" width="17.5546875" style="2" customWidth="1"/>
    <col min="8970" max="8970" width="10.5546875" style="2" customWidth="1"/>
    <col min="8971" max="9213" width="9.109375" style="2"/>
    <col min="9214" max="9214" width="4.5546875" style="2" customWidth="1"/>
    <col min="9215" max="9215" width="21.88671875" style="2" customWidth="1"/>
    <col min="9216" max="9216" width="22.109375" style="2" customWidth="1"/>
    <col min="9217" max="9217" width="11.5546875" style="2" customWidth="1"/>
    <col min="9218" max="9220" width="3.5546875" style="2" customWidth="1"/>
    <col min="9221" max="9221" width="9.5546875" style="2" customWidth="1"/>
    <col min="9222" max="9222" width="18.88671875" style="2" customWidth="1"/>
    <col min="9223" max="9223" width="11.5546875" style="2" customWidth="1"/>
    <col min="9224" max="9224" width="16.44140625" style="2" customWidth="1"/>
    <col min="9225" max="9225" width="17.5546875" style="2" customWidth="1"/>
    <col min="9226" max="9226" width="10.5546875" style="2" customWidth="1"/>
    <col min="9227" max="9469" width="9.109375" style="2"/>
    <col min="9470" max="9470" width="4.5546875" style="2" customWidth="1"/>
    <col min="9471" max="9471" width="21.88671875" style="2" customWidth="1"/>
    <col min="9472" max="9472" width="22.109375" style="2" customWidth="1"/>
    <col min="9473" max="9473" width="11.5546875" style="2" customWidth="1"/>
    <col min="9474" max="9476" width="3.5546875" style="2" customWidth="1"/>
    <col min="9477" max="9477" width="9.5546875" style="2" customWidth="1"/>
    <col min="9478" max="9478" width="18.88671875" style="2" customWidth="1"/>
    <col min="9479" max="9479" width="11.5546875" style="2" customWidth="1"/>
    <col min="9480" max="9480" width="16.44140625" style="2" customWidth="1"/>
    <col min="9481" max="9481" width="17.5546875" style="2" customWidth="1"/>
    <col min="9482" max="9482" width="10.5546875" style="2" customWidth="1"/>
    <col min="9483" max="9725" width="9.109375" style="2"/>
    <col min="9726" max="9726" width="4.5546875" style="2" customWidth="1"/>
    <col min="9727" max="9727" width="21.88671875" style="2" customWidth="1"/>
    <col min="9728" max="9728" width="22.109375" style="2" customWidth="1"/>
    <col min="9729" max="9729" width="11.5546875" style="2" customWidth="1"/>
    <col min="9730" max="9732" width="3.5546875" style="2" customWidth="1"/>
    <col min="9733" max="9733" width="9.5546875" style="2" customWidth="1"/>
    <col min="9734" max="9734" width="18.88671875" style="2" customWidth="1"/>
    <col min="9735" max="9735" width="11.5546875" style="2" customWidth="1"/>
    <col min="9736" max="9736" width="16.44140625" style="2" customWidth="1"/>
    <col min="9737" max="9737" width="17.5546875" style="2" customWidth="1"/>
    <col min="9738" max="9738" width="10.5546875" style="2" customWidth="1"/>
    <col min="9739" max="9981" width="9.109375" style="2"/>
    <col min="9982" max="9982" width="4.5546875" style="2" customWidth="1"/>
    <col min="9983" max="9983" width="21.88671875" style="2" customWidth="1"/>
    <col min="9984" max="9984" width="22.109375" style="2" customWidth="1"/>
    <col min="9985" max="9985" width="11.5546875" style="2" customWidth="1"/>
    <col min="9986" max="9988" width="3.5546875" style="2" customWidth="1"/>
    <col min="9989" max="9989" width="9.5546875" style="2" customWidth="1"/>
    <col min="9990" max="9990" width="18.88671875" style="2" customWidth="1"/>
    <col min="9991" max="9991" width="11.5546875" style="2" customWidth="1"/>
    <col min="9992" max="9992" width="16.44140625" style="2" customWidth="1"/>
    <col min="9993" max="9993" width="17.5546875" style="2" customWidth="1"/>
    <col min="9994" max="9994" width="10.5546875" style="2" customWidth="1"/>
    <col min="9995" max="10237" width="9.109375" style="2"/>
    <col min="10238" max="10238" width="4.5546875" style="2" customWidth="1"/>
    <col min="10239" max="10239" width="21.88671875" style="2" customWidth="1"/>
    <col min="10240" max="10240" width="22.109375" style="2" customWidth="1"/>
    <col min="10241" max="10241" width="11.5546875" style="2" customWidth="1"/>
    <col min="10242" max="10244" width="3.5546875" style="2" customWidth="1"/>
    <col min="10245" max="10245" width="9.5546875" style="2" customWidth="1"/>
    <col min="10246" max="10246" width="18.88671875" style="2" customWidth="1"/>
    <col min="10247" max="10247" width="11.5546875" style="2" customWidth="1"/>
    <col min="10248" max="10248" width="16.44140625" style="2" customWidth="1"/>
    <col min="10249" max="10249" width="17.5546875" style="2" customWidth="1"/>
    <col min="10250" max="10250" width="10.5546875" style="2" customWidth="1"/>
    <col min="10251" max="10493" width="9.109375" style="2"/>
    <col min="10494" max="10494" width="4.5546875" style="2" customWidth="1"/>
    <col min="10495" max="10495" width="21.88671875" style="2" customWidth="1"/>
    <col min="10496" max="10496" width="22.109375" style="2" customWidth="1"/>
    <col min="10497" max="10497" width="11.5546875" style="2" customWidth="1"/>
    <col min="10498" max="10500" width="3.5546875" style="2" customWidth="1"/>
    <col min="10501" max="10501" width="9.5546875" style="2" customWidth="1"/>
    <col min="10502" max="10502" width="18.88671875" style="2" customWidth="1"/>
    <col min="10503" max="10503" width="11.5546875" style="2" customWidth="1"/>
    <col min="10504" max="10504" width="16.44140625" style="2" customWidth="1"/>
    <col min="10505" max="10505" width="17.5546875" style="2" customWidth="1"/>
    <col min="10506" max="10506" width="10.5546875" style="2" customWidth="1"/>
    <col min="10507" max="10749" width="9.109375" style="2"/>
    <col min="10750" max="10750" width="4.5546875" style="2" customWidth="1"/>
    <col min="10751" max="10751" width="21.88671875" style="2" customWidth="1"/>
    <col min="10752" max="10752" width="22.109375" style="2" customWidth="1"/>
    <col min="10753" max="10753" width="11.5546875" style="2" customWidth="1"/>
    <col min="10754" max="10756" width="3.5546875" style="2" customWidth="1"/>
    <col min="10757" max="10757" width="9.5546875" style="2" customWidth="1"/>
    <col min="10758" max="10758" width="18.88671875" style="2" customWidth="1"/>
    <col min="10759" max="10759" width="11.5546875" style="2" customWidth="1"/>
    <col min="10760" max="10760" width="16.44140625" style="2" customWidth="1"/>
    <col min="10761" max="10761" width="17.5546875" style="2" customWidth="1"/>
    <col min="10762" max="10762" width="10.5546875" style="2" customWidth="1"/>
    <col min="10763" max="11005" width="9.109375" style="2"/>
    <col min="11006" max="11006" width="4.5546875" style="2" customWidth="1"/>
    <col min="11007" max="11007" width="21.88671875" style="2" customWidth="1"/>
    <col min="11008" max="11008" width="22.109375" style="2" customWidth="1"/>
    <col min="11009" max="11009" width="11.5546875" style="2" customWidth="1"/>
    <col min="11010" max="11012" width="3.5546875" style="2" customWidth="1"/>
    <col min="11013" max="11013" width="9.5546875" style="2" customWidth="1"/>
    <col min="11014" max="11014" width="18.88671875" style="2" customWidth="1"/>
    <col min="11015" max="11015" width="11.5546875" style="2" customWidth="1"/>
    <col min="11016" max="11016" width="16.44140625" style="2" customWidth="1"/>
    <col min="11017" max="11017" width="17.5546875" style="2" customWidth="1"/>
    <col min="11018" max="11018" width="10.5546875" style="2" customWidth="1"/>
    <col min="11019" max="11261" width="9.109375" style="2"/>
    <col min="11262" max="11262" width="4.5546875" style="2" customWidth="1"/>
    <col min="11263" max="11263" width="21.88671875" style="2" customWidth="1"/>
    <col min="11264" max="11264" width="22.109375" style="2" customWidth="1"/>
    <col min="11265" max="11265" width="11.5546875" style="2" customWidth="1"/>
    <col min="11266" max="11268" width="3.5546875" style="2" customWidth="1"/>
    <col min="11269" max="11269" width="9.5546875" style="2" customWidth="1"/>
    <col min="11270" max="11270" width="18.88671875" style="2" customWidth="1"/>
    <col min="11271" max="11271" width="11.5546875" style="2" customWidth="1"/>
    <col min="11272" max="11272" width="16.44140625" style="2" customWidth="1"/>
    <col min="11273" max="11273" width="17.5546875" style="2" customWidth="1"/>
    <col min="11274" max="11274" width="10.5546875" style="2" customWidth="1"/>
    <col min="11275" max="11517" width="9.109375" style="2"/>
    <col min="11518" max="11518" width="4.5546875" style="2" customWidth="1"/>
    <col min="11519" max="11519" width="21.88671875" style="2" customWidth="1"/>
    <col min="11520" max="11520" width="22.109375" style="2" customWidth="1"/>
    <col min="11521" max="11521" width="11.5546875" style="2" customWidth="1"/>
    <col min="11522" max="11524" width="3.5546875" style="2" customWidth="1"/>
    <col min="11525" max="11525" width="9.5546875" style="2" customWidth="1"/>
    <col min="11526" max="11526" width="18.88671875" style="2" customWidth="1"/>
    <col min="11527" max="11527" width="11.5546875" style="2" customWidth="1"/>
    <col min="11528" max="11528" width="16.44140625" style="2" customWidth="1"/>
    <col min="11529" max="11529" width="17.5546875" style="2" customWidth="1"/>
    <col min="11530" max="11530" width="10.5546875" style="2" customWidth="1"/>
    <col min="11531" max="11773" width="9.109375" style="2"/>
    <col min="11774" max="11774" width="4.5546875" style="2" customWidth="1"/>
    <col min="11775" max="11775" width="21.88671875" style="2" customWidth="1"/>
    <col min="11776" max="11776" width="22.109375" style="2" customWidth="1"/>
    <col min="11777" max="11777" width="11.5546875" style="2" customWidth="1"/>
    <col min="11778" max="11780" width="3.5546875" style="2" customWidth="1"/>
    <col min="11781" max="11781" width="9.5546875" style="2" customWidth="1"/>
    <col min="11782" max="11782" width="18.88671875" style="2" customWidth="1"/>
    <col min="11783" max="11783" width="11.5546875" style="2" customWidth="1"/>
    <col min="11784" max="11784" width="16.44140625" style="2" customWidth="1"/>
    <col min="11785" max="11785" width="17.5546875" style="2" customWidth="1"/>
    <col min="11786" max="11786" width="10.5546875" style="2" customWidth="1"/>
    <col min="11787" max="12029" width="9.109375" style="2"/>
    <col min="12030" max="12030" width="4.5546875" style="2" customWidth="1"/>
    <col min="12031" max="12031" width="21.88671875" style="2" customWidth="1"/>
    <col min="12032" max="12032" width="22.109375" style="2" customWidth="1"/>
    <col min="12033" max="12033" width="11.5546875" style="2" customWidth="1"/>
    <col min="12034" max="12036" width="3.5546875" style="2" customWidth="1"/>
    <col min="12037" max="12037" width="9.5546875" style="2" customWidth="1"/>
    <col min="12038" max="12038" width="18.88671875" style="2" customWidth="1"/>
    <col min="12039" max="12039" width="11.5546875" style="2" customWidth="1"/>
    <col min="12040" max="12040" width="16.44140625" style="2" customWidth="1"/>
    <col min="12041" max="12041" width="17.5546875" style="2" customWidth="1"/>
    <col min="12042" max="12042" width="10.5546875" style="2" customWidth="1"/>
    <col min="12043" max="12285" width="9.109375" style="2"/>
    <col min="12286" max="12286" width="4.5546875" style="2" customWidth="1"/>
    <col min="12287" max="12287" width="21.88671875" style="2" customWidth="1"/>
    <col min="12288" max="12288" width="22.109375" style="2" customWidth="1"/>
    <col min="12289" max="12289" width="11.5546875" style="2" customWidth="1"/>
    <col min="12290" max="12292" width="3.5546875" style="2" customWidth="1"/>
    <col min="12293" max="12293" width="9.5546875" style="2" customWidth="1"/>
    <col min="12294" max="12294" width="18.88671875" style="2" customWidth="1"/>
    <col min="12295" max="12295" width="11.5546875" style="2" customWidth="1"/>
    <col min="12296" max="12296" width="16.44140625" style="2" customWidth="1"/>
    <col min="12297" max="12297" width="17.5546875" style="2" customWidth="1"/>
    <col min="12298" max="12298" width="10.5546875" style="2" customWidth="1"/>
    <col min="12299" max="12541" width="9.109375" style="2"/>
    <col min="12542" max="12542" width="4.5546875" style="2" customWidth="1"/>
    <col min="12543" max="12543" width="21.88671875" style="2" customWidth="1"/>
    <col min="12544" max="12544" width="22.109375" style="2" customWidth="1"/>
    <col min="12545" max="12545" width="11.5546875" style="2" customWidth="1"/>
    <col min="12546" max="12548" width="3.5546875" style="2" customWidth="1"/>
    <col min="12549" max="12549" width="9.5546875" style="2" customWidth="1"/>
    <col min="12550" max="12550" width="18.88671875" style="2" customWidth="1"/>
    <col min="12551" max="12551" width="11.5546875" style="2" customWidth="1"/>
    <col min="12552" max="12552" width="16.44140625" style="2" customWidth="1"/>
    <col min="12553" max="12553" width="17.5546875" style="2" customWidth="1"/>
    <col min="12554" max="12554" width="10.5546875" style="2" customWidth="1"/>
    <col min="12555" max="12797" width="9.109375" style="2"/>
    <col min="12798" max="12798" width="4.5546875" style="2" customWidth="1"/>
    <col min="12799" max="12799" width="21.88671875" style="2" customWidth="1"/>
    <col min="12800" max="12800" width="22.109375" style="2" customWidth="1"/>
    <col min="12801" max="12801" width="11.5546875" style="2" customWidth="1"/>
    <col min="12802" max="12804" width="3.5546875" style="2" customWidth="1"/>
    <col min="12805" max="12805" width="9.5546875" style="2" customWidth="1"/>
    <col min="12806" max="12806" width="18.88671875" style="2" customWidth="1"/>
    <col min="12807" max="12807" width="11.5546875" style="2" customWidth="1"/>
    <col min="12808" max="12808" width="16.44140625" style="2" customWidth="1"/>
    <col min="12809" max="12809" width="17.5546875" style="2" customWidth="1"/>
    <col min="12810" max="12810" width="10.5546875" style="2" customWidth="1"/>
    <col min="12811" max="13053" width="9.109375" style="2"/>
    <col min="13054" max="13054" width="4.5546875" style="2" customWidth="1"/>
    <col min="13055" max="13055" width="21.88671875" style="2" customWidth="1"/>
    <col min="13056" max="13056" width="22.109375" style="2" customWidth="1"/>
    <col min="13057" max="13057" width="11.5546875" style="2" customWidth="1"/>
    <col min="13058" max="13060" width="3.5546875" style="2" customWidth="1"/>
    <col min="13061" max="13061" width="9.5546875" style="2" customWidth="1"/>
    <col min="13062" max="13062" width="18.88671875" style="2" customWidth="1"/>
    <col min="13063" max="13063" width="11.5546875" style="2" customWidth="1"/>
    <col min="13064" max="13064" width="16.44140625" style="2" customWidth="1"/>
    <col min="13065" max="13065" width="17.5546875" style="2" customWidth="1"/>
    <col min="13066" max="13066" width="10.5546875" style="2" customWidth="1"/>
    <col min="13067" max="13309" width="9.109375" style="2"/>
    <col min="13310" max="13310" width="4.5546875" style="2" customWidth="1"/>
    <col min="13311" max="13311" width="21.88671875" style="2" customWidth="1"/>
    <col min="13312" max="13312" width="22.109375" style="2" customWidth="1"/>
    <col min="13313" max="13313" width="11.5546875" style="2" customWidth="1"/>
    <col min="13314" max="13316" width="3.5546875" style="2" customWidth="1"/>
    <col min="13317" max="13317" width="9.5546875" style="2" customWidth="1"/>
    <col min="13318" max="13318" width="18.88671875" style="2" customWidth="1"/>
    <col min="13319" max="13319" width="11.5546875" style="2" customWidth="1"/>
    <col min="13320" max="13320" width="16.44140625" style="2" customWidth="1"/>
    <col min="13321" max="13321" width="17.5546875" style="2" customWidth="1"/>
    <col min="13322" max="13322" width="10.5546875" style="2" customWidth="1"/>
    <col min="13323" max="13565" width="9.109375" style="2"/>
    <col min="13566" max="13566" width="4.5546875" style="2" customWidth="1"/>
    <col min="13567" max="13567" width="21.88671875" style="2" customWidth="1"/>
    <col min="13568" max="13568" width="22.109375" style="2" customWidth="1"/>
    <col min="13569" max="13569" width="11.5546875" style="2" customWidth="1"/>
    <col min="13570" max="13572" width="3.5546875" style="2" customWidth="1"/>
    <col min="13573" max="13573" width="9.5546875" style="2" customWidth="1"/>
    <col min="13574" max="13574" width="18.88671875" style="2" customWidth="1"/>
    <col min="13575" max="13575" width="11.5546875" style="2" customWidth="1"/>
    <col min="13576" max="13576" width="16.44140625" style="2" customWidth="1"/>
    <col min="13577" max="13577" width="17.5546875" style="2" customWidth="1"/>
    <col min="13578" max="13578" width="10.5546875" style="2" customWidth="1"/>
    <col min="13579" max="13821" width="9.109375" style="2"/>
    <col min="13822" max="13822" width="4.5546875" style="2" customWidth="1"/>
    <col min="13823" max="13823" width="21.88671875" style="2" customWidth="1"/>
    <col min="13824" max="13824" width="22.109375" style="2" customWidth="1"/>
    <col min="13825" max="13825" width="11.5546875" style="2" customWidth="1"/>
    <col min="13826" max="13828" width="3.5546875" style="2" customWidth="1"/>
    <col min="13829" max="13829" width="9.5546875" style="2" customWidth="1"/>
    <col min="13830" max="13830" width="18.88671875" style="2" customWidth="1"/>
    <col min="13831" max="13831" width="11.5546875" style="2" customWidth="1"/>
    <col min="13832" max="13832" width="16.44140625" style="2" customWidth="1"/>
    <col min="13833" max="13833" width="17.5546875" style="2" customWidth="1"/>
    <col min="13834" max="13834" width="10.5546875" style="2" customWidth="1"/>
    <col min="13835" max="14077" width="9.109375" style="2"/>
    <col min="14078" max="14078" width="4.5546875" style="2" customWidth="1"/>
    <col min="14079" max="14079" width="21.88671875" style="2" customWidth="1"/>
    <col min="14080" max="14080" width="22.109375" style="2" customWidth="1"/>
    <col min="14081" max="14081" width="11.5546875" style="2" customWidth="1"/>
    <col min="14082" max="14084" width="3.5546875" style="2" customWidth="1"/>
    <col min="14085" max="14085" width="9.5546875" style="2" customWidth="1"/>
    <col min="14086" max="14086" width="18.88671875" style="2" customWidth="1"/>
    <col min="14087" max="14087" width="11.5546875" style="2" customWidth="1"/>
    <col min="14088" max="14088" width="16.44140625" style="2" customWidth="1"/>
    <col min="14089" max="14089" width="17.5546875" style="2" customWidth="1"/>
    <col min="14090" max="14090" width="10.5546875" style="2" customWidth="1"/>
    <col min="14091" max="14333" width="9.109375" style="2"/>
    <col min="14334" max="14334" width="4.5546875" style="2" customWidth="1"/>
    <col min="14335" max="14335" width="21.88671875" style="2" customWidth="1"/>
    <col min="14336" max="14336" width="22.109375" style="2" customWidth="1"/>
    <col min="14337" max="14337" width="11.5546875" style="2" customWidth="1"/>
    <col min="14338" max="14340" width="3.5546875" style="2" customWidth="1"/>
    <col min="14341" max="14341" width="9.5546875" style="2" customWidth="1"/>
    <col min="14342" max="14342" width="18.88671875" style="2" customWidth="1"/>
    <col min="14343" max="14343" width="11.5546875" style="2" customWidth="1"/>
    <col min="14344" max="14344" width="16.44140625" style="2" customWidth="1"/>
    <col min="14345" max="14345" width="17.5546875" style="2" customWidth="1"/>
    <col min="14346" max="14346" width="10.5546875" style="2" customWidth="1"/>
    <col min="14347" max="14589" width="9.109375" style="2"/>
    <col min="14590" max="14590" width="4.5546875" style="2" customWidth="1"/>
    <col min="14591" max="14591" width="21.88671875" style="2" customWidth="1"/>
    <col min="14592" max="14592" width="22.109375" style="2" customWidth="1"/>
    <col min="14593" max="14593" width="11.5546875" style="2" customWidth="1"/>
    <col min="14594" max="14596" width="3.5546875" style="2" customWidth="1"/>
    <col min="14597" max="14597" width="9.5546875" style="2" customWidth="1"/>
    <col min="14598" max="14598" width="18.88671875" style="2" customWidth="1"/>
    <col min="14599" max="14599" width="11.5546875" style="2" customWidth="1"/>
    <col min="14600" max="14600" width="16.44140625" style="2" customWidth="1"/>
    <col min="14601" max="14601" width="17.5546875" style="2" customWidth="1"/>
    <col min="14602" max="14602" width="10.5546875" style="2" customWidth="1"/>
    <col min="14603" max="14845" width="9.109375" style="2"/>
    <col min="14846" max="14846" width="4.5546875" style="2" customWidth="1"/>
    <col min="14847" max="14847" width="21.88671875" style="2" customWidth="1"/>
    <col min="14848" max="14848" width="22.109375" style="2" customWidth="1"/>
    <col min="14849" max="14849" width="11.5546875" style="2" customWidth="1"/>
    <col min="14850" max="14852" width="3.5546875" style="2" customWidth="1"/>
    <col min="14853" max="14853" width="9.5546875" style="2" customWidth="1"/>
    <col min="14854" max="14854" width="18.88671875" style="2" customWidth="1"/>
    <col min="14855" max="14855" width="11.5546875" style="2" customWidth="1"/>
    <col min="14856" max="14856" width="16.44140625" style="2" customWidth="1"/>
    <col min="14857" max="14857" width="17.5546875" style="2" customWidth="1"/>
    <col min="14858" max="14858" width="10.5546875" style="2" customWidth="1"/>
    <col min="14859" max="15101" width="9.109375" style="2"/>
    <col min="15102" max="15102" width="4.5546875" style="2" customWidth="1"/>
    <col min="15103" max="15103" width="21.88671875" style="2" customWidth="1"/>
    <col min="15104" max="15104" width="22.109375" style="2" customWidth="1"/>
    <col min="15105" max="15105" width="11.5546875" style="2" customWidth="1"/>
    <col min="15106" max="15108" width="3.5546875" style="2" customWidth="1"/>
    <col min="15109" max="15109" width="9.5546875" style="2" customWidth="1"/>
    <col min="15110" max="15110" width="18.88671875" style="2" customWidth="1"/>
    <col min="15111" max="15111" width="11.5546875" style="2" customWidth="1"/>
    <col min="15112" max="15112" width="16.44140625" style="2" customWidth="1"/>
    <col min="15113" max="15113" width="17.5546875" style="2" customWidth="1"/>
    <col min="15114" max="15114" width="10.5546875" style="2" customWidth="1"/>
    <col min="15115" max="15357" width="9.109375" style="2"/>
    <col min="15358" max="15358" width="4.5546875" style="2" customWidth="1"/>
    <col min="15359" max="15359" width="21.88671875" style="2" customWidth="1"/>
    <col min="15360" max="15360" width="22.109375" style="2" customWidth="1"/>
    <col min="15361" max="15361" width="11.5546875" style="2" customWidth="1"/>
    <col min="15362" max="15364" width="3.5546875" style="2" customWidth="1"/>
    <col min="15365" max="15365" width="9.5546875" style="2" customWidth="1"/>
    <col min="15366" max="15366" width="18.88671875" style="2" customWidth="1"/>
    <col min="15367" max="15367" width="11.5546875" style="2" customWidth="1"/>
    <col min="15368" max="15368" width="16.44140625" style="2" customWidth="1"/>
    <col min="15369" max="15369" width="17.5546875" style="2" customWidth="1"/>
    <col min="15370" max="15370" width="10.5546875" style="2" customWidth="1"/>
    <col min="15371" max="15613" width="9.109375" style="2"/>
    <col min="15614" max="15614" width="4.5546875" style="2" customWidth="1"/>
    <col min="15615" max="15615" width="21.88671875" style="2" customWidth="1"/>
    <col min="15616" max="15616" width="22.109375" style="2" customWidth="1"/>
    <col min="15617" max="15617" width="11.5546875" style="2" customWidth="1"/>
    <col min="15618" max="15620" width="3.5546875" style="2" customWidth="1"/>
    <col min="15621" max="15621" width="9.5546875" style="2" customWidth="1"/>
    <col min="15622" max="15622" width="18.88671875" style="2" customWidth="1"/>
    <col min="15623" max="15623" width="11.5546875" style="2" customWidth="1"/>
    <col min="15624" max="15624" width="16.44140625" style="2" customWidth="1"/>
    <col min="15625" max="15625" width="17.5546875" style="2" customWidth="1"/>
    <col min="15626" max="15626" width="10.5546875" style="2" customWidth="1"/>
    <col min="15627" max="15869" width="9.109375" style="2"/>
    <col min="15870" max="15870" width="4.5546875" style="2" customWidth="1"/>
    <col min="15871" max="15871" width="21.88671875" style="2" customWidth="1"/>
    <col min="15872" max="15872" width="22.109375" style="2" customWidth="1"/>
    <col min="15873" max="15873" width="11.5546875" style="2" customWidth="1"/>
    <col min="15874" max="15876" width="3.5546875" style="2" customWidth="1"/>
    <col min="15877" max="15877" width="9.5546875" style="2" customWidth="1"/>
    <col min="15878" max="15878" width="18.88671875" style="2" customWidth="1"/>
    <col min="15879" max="15879" width="11.5546875" style="2" customWidth="1"/>
    <col min="15880" max="15880" width="16.44140625" style="2" customWidth="1"/>
    <col min="15881" max="15881" width="17.5546875" style="2" customWidth="1"/>
    <col min="15882" max="15882" width="10.5546875" style="2" customWidth="1"/>
    <col min="15883" max="16125" width="9.109375" style="2"/>
    <col min="16126" max="16126" width="4.5546875" style="2" customWidth="1"/>
    <col min="16127" max="16127" width="21.88671875" style="2" customWidth="1"/>
    <col min="16128" max="16128" width="22.109375" style="2" customWidth="1"/>
    <col min="16129" max="16129" width="11.5546875" style="2" customWidth="1"/>
    <col min="16130" max="16132" width="3.5546875" style="2" customWidth="1"/>
    <col min="16133" max="16133" width="9.5546875" style="2" customWidth="1"/>
    <col min="16134" max="16134" width="18.88671875" style="2" customWidth="1"/>
    <col min="16135" max="16135" width="11.5546875" style="2" customWidth="1"/>
    <col min="16136" max="16136" width="16.44140625" style="2" customWidth="1"/>
    <col min="16137" max="16137" width="17.5546875" style="2" customWidth="1"/>
    <col min="16138" max="16138" width="10.5546875" style="2" customWidth="1"/>
    <col min="16139" max="16384" width="9.109375" style="2"/>
  </cols>
  <sheetData>
    <row r="1" spans="1:14" ht="18" hidden="1">
      <c r="A1" s="734" t="s">
        <v>251</v>
      </c>
      <c r="B1" s="734"/>
      <c r="C1" s="734"/>
      <c r="D1" s="734"/>
      <c r="E1" s="734"/>
      <c r="F1" s="734"/>
      <c r="G1" s="734"/>
      <c r="H1" s="734"/>
      <c r="I1" s="734"/>
      <c r="J1" s="734"/>
      <c r="K1" s="734"/>
      <c r="L1" s="734"/>
      <c r="M1" s="734"/>
      <c r="N1" s="734"/>
    </row>
    <row r="2" spans="1:14" ht="23.4" hidden="1">
      <c r="A2" s="735" t="s">
        <v>255</v>
      </c>
      <c r="B2" s="735"/>
      <c r="C2" s="735"/>
      <c r="D2" s="735"/>
      <c r="E2" s="735"/>
      <c r="F2" s="735"/>
      <c r="G2" s="735"/>
      <c r="H2" s="735"/>
      <c r="I2" s="735"/>
      <c r="J2" s="735"/>
      <c r="K2" s="735"/>
      <c r="L2" s="735"/>
      <c r="M2" s="735"/>
      <c r="N2" s="735"/>
    </row>
    <row r="3" spans="1:14" ht="20.399999999999999" hidden="1">
      <c r="A3" s="736" t="s">
        <v>252</v>
      </c>
      <c r="B3" s="736"/>
      <c r="C3" s="736"/>
      <c r="D3" s="736"/>
      <c r="E3" s="736"/>
      <c r="F3" s="736"/>
      <c r="G3" s="736"/>
      <c r="H3" s="736"/>
      <c r="I3" s="736"/>
      <c r="J3" s="736"/>
      <c r="K3" s="736"/>
      <c r="L3" s="736"/>
      <c r="M3" s="736"/>
      <c r="N3" s="736"/>
    </row>
    <row r="4" spans="1:14" hidden="1"/>
    <row r="5" spans="1:14" ht="12.75" hidden="1" customHeight="1">
      <c r="A5" s="737" t="s">
        <v>0</v>
      </c>
      <c r="B5" s="739" t="s">
        <v>1</v>
      </c>
      <c r="C5" s="740"/>
      <c r="D5" s="740"/>
      <c r="E5" s="740"/>
      <c r="F5" s="741"/>
      <c r="G5" s="745" t="s">
        <v>2</v>
      </c>
      <c r="H5" s="745" t="s">
        <v>3</v>
      </c>
      <c r="I5" s="739" t="s">
        <v>4</v>
      </c>
      <c r="J5" s="741"/>
      <c r="K5" s="248"/>
      <c r="L5" s="739" t="s">
        <v>5</v>
      </c>
      <c r="M5" s="740"/>
      <c r="N5" s="749"/>
    </row>
    <row r="6" spans="1:14" hidden="1">
      <c r="A6" s="738"/>
      <c r="B6" s="742"/>
      <c r="C6" s="743"/>
      <c r="D6" s="743"/>
      <c r="E6" s="743"/>
      <c r="F6" s="744"/>
      <c r="G6" s="746"/>
      <c r="H6" s="746"/>
      <c r="I6" s="742"/>
      <c r="J6" s="744"/>
      <c r="K6" s="249"/>
      <c r="L6" s="742"/>
      <c r="M6" s="743"/>
      <c r="N6" s="750"/>
    </row>
    <row r="7" spans="1:14" ht="31.2" hidden="1" thickBot="1">
      <c r="A7" s="738"/>
      <c r="B7" s="132" t="s">
        <v>6</v>
      </c>
      <c r="C7" s="132"/>
      <c r="D7" s="132" t="s">
        <v>7</v>
      </c>
      <c r="E7" s="132"/>
      <c r="F7" s="132" t="s">
        <v>8</v>
      </c>
      <c r="G7" s="747"/>
      <c r="H7" s="748"/>
      <c r="I7" s="123" t="s">
        <v>9</v>
      </c>
      <c r="J7" s="4" t="s">
        <v>10</v>
      </c>
      <c r="K7" s="250"/>
      <c r="L7" s="125" t="s">
        <v>11</v>
      </c>
      <c r="M7" s="5" t="s">
        <v>12</v>
      </c>
      <c r="N7" s="6" t="s">
        <v>13</v>
      </c>
    </row>
    <row r="8" spans="1:14" ht="15" hidden="1" customHeight="1">
      <c r="A8" s="751">
        <v>1</v>
      </c>
      <c r="B8" s="753" t="s">
        <v>14</v>
      </c>
      <c r="C8" s="130">
        <v>1</v>
      </c>
      <c r="D8" s="7" t="s">
        <v>29</v>
      </c>
      <c r="E8" s="8">
        <v>1</v>
      </c>
      <c r="F8" s="9" t="s">
        <v>30</v>
      </c>
      <c r="G8" s="10" t="s">
        <v>214</v>
      </c>
      <c r="H8" s="11" t="s">
        <v>212</v>
      </c>
      <c r="I8" s="97">
        <v>1661000</v>
      </c>
      <c r="J8" s="13" t="s">
        <v>213</v>
      </c>
      <c r="K8" s="21"/>
      <c r="L8" s="21" t="s">
        <v>229</v>
      </c>
      <c r="M8" s="107"/>
      <c r="N8" s="99"/>
    </row>
    <row r="9" spans="1:14" ht="15" hidden="1" customHeight="1">
      <c r="A9" s="752"/>
      <c r="B9" s="754"/>
      <c r="C9" s="15"/>
      <c r="D9" s="1"/>
      <c r="E9" s="16">
        <v>2</v>
      </c>
      <c r="F9" s="17" t="s">
        <v>31</v>
      </c>
      <c r="G9" s="18" t="s">
        <v>214</v>
      </c>
      <c r="H9" s="95" t="s">
        <v>212</v>
      </c>
      <c r="I9" s="97">
        <v>0</v>
      </c>
      <c r="J9" s="20" t="s">
        <v>213</v>
      </c>
      <c r="K9" s="21"/>
      <c r="L9" s="21" t="s">
        <v>229</v>
      </c>
      <c r="M9" s="108"/>
      <c r="N9" s="100"/>
    </row>
    <row r="10" spans="1:14" ht="15" hidden="1" customHeight="1">
      <c r="A10" s="752"/>
      <c r="B10" s="754"/>
      <c r="C10" s="15"/>
      <c r="D10" s="22"/>
      <c r="E10" s="16">
        <v>3</v>
      </c>
      <c r="F10" s="17" t="s">
        <v>32</v>
      </c>
      <c r="G10" s="18" t="s">
        <v>214</v>
      </c>
      <c r="H10" s="95" t="s">
        <v>212</v>
      </c>
      <c r="I10" s="97">
        <v>0</v>
      </c>
      <c r="J10" s="20" t="s">
        <v>213</v>
      </c>
      <c r="K10" s="21"/>
      <c r="L10" s="21" t="s">
        <v>229</v>
      </c>
      <c r="M10" s="108"/>
      <c r="N10" s="100"/>
    </row>
    <row r="11" spans="1:14" hidden="1">
      <c r="A11" s="752"/>
      <c r="B11" s="754"/>
      <c r="C11" s="15"/>
      <c r="D11" s="22"/>
      <c r="E11" s="16">
        <v>4</v>
      </c>
      <c r="F11" s="17" t="s">
        <v>33</v>
      </c>
      <c r="G11" s="18" t="s">
        <v>214</v>
      </c>
      <c r="H11" s="95" t="s">
        <v>212</v>
      </c>
      <c r="I11" s="97">
        <v>0</v>
      </c>
      <c r="J11" s="20" t="s">
        <v>213</v>
      </c>
      <c r="K11" s="21"/>
      <c r="L11" s="21" t="s">
        <v>229</v>
      </c>
      <c r="M11" s="108"/>
      <c r="N11" s="100"/>
    </row>
    <row r="12" spans="1:14" hidden="1">
      <c r="A12" s="752"/>
      <c r="B12" s="754"/>
      <c r="C12" s="15"/>
      <c r="D12" s="22"/>
      <c r="E12" s="16">
        <v>5</v>
      </c>
      <c r="F12" s="17" t="s">
        <v>34</v>
      </c>
      <c r="G12" s="18" t="s">
        <v>214</v>
      </c>
      <c r="H12" s="95" t="s">
        <v>212</v>
      </c>
      <c r="I12" s="98">
        <v>1661000</v>
      </c>
      <c r="J12" s="20" t="s">
        <v>213</v>
      </c>
      <c r="K12" s="21"/>
      <c r="L12" s="21" t="s">
        <v>229</v>
      </c>
      <c r="M12" s="108"/>
      <c r="N12" s="100"/>
    </row>
    <row r="13" spans="1:14" hidden="1">
      <c r="A13" s="752"/>
      <c r="B13" s="754"/>
      <c r="C13" s="15"/>
      <c r="D13" s="22"/>
      <c r="E13" s="16">
        <v>6</v>
      </c>
      <c r="F13" s="17" t="s">
        <v>35</v>
      </c>
      <c r="G13" s="18" t="s">
        <v>214</v>
      </c>
      <c r="H13" s="95" t="s">
        <v>212</v>
      </c>
      <c r="I13" s="98">
        <v>3323000</v>
      </c>
      <c r="J13" s="20" t="s">
        <v>213</v>
      </c>
      <c r="K13" s="21"/>
      <c r="L13" s="24" t="s">
        <v>229</v>
      </c>
      <c r="M13" s="108"/>
      <c r="N13" s="100"/>
    </row>
    <row r="14" spans="1:14" hidden="1">
      <c r="A14" s="752"/>
      <c r="B14" s="754"/>
      <c r="C14" s="15"/>
      <c r="D14" s="22"/>
      <c r="E14" s="16">
        <v>7</v>
      </c>
      <c r="F14" s="17" t="s">
        <v>36</v>
      </c>
      <c r="G14" s="18" t="s">
        <v>214</v>
      </c>
      <c r="H14" s="95" t="s">
        <v>212</v>
      </c>
      <c r="I14" s="98">
        <v>1661000</v>
      </c>
      <c r="J14" s="20" t="s">
        <v>213</v>
      </c>
      <c r="K14" s="21"/>
      <c r="L14" s="21" t="s">
        <v>229</v>
      </c>
      <c r="M14" s="108"/>
      <c r="N14" s="100"/>
    </row>
    <row r="15" spans="1:14" ht="27.6" hidden="1">
      <c r="A15" s="752"/>
      <c r="B15" s="754"/>
      <c r="C15" s="15"/>
      <c r="D15" s="22"/>
      <c r="E15" s="16">
        <v>8</v>
      </c>
      <c r="F15" s="17" t="s">
        <v>37</v>
      </c>
      <c r="G15" s="18" t="s">
        <v>214</v>
      </c>
      <c r="H15" s="95" t="s">
        <v>212</v>
      </c>
      <c r="I15" s="98">
        <v>1661000</v>
      </c>
      <c r="J15" s="20" t="s">
        <v>213</v>
      </c>
      <c r="K15" s="21"/>
      <c r="L15" s="21" t="s">
        <v>229</v>
      </c>
      <c r="M15" s="108"/>
      <c r="N15" s="100"/>
    </row>
    <row r="16" spans="1:14" hidden="1">
      <c r="A16" s="752"/>
      <c r="B16" s="754"/>
      <c r="C16" s="15"/>
      <c r="D16" s="22"/>
      <c r="E16" s="16"/>
      <c r="F16" s="17"/>
      <c r="G16" s="18"/>
      <c r="H16" s="95"/>
      <c r="I16" s="97"/>
      <c r="J16" s="20"/>
      <c r="K16" s="21"/>
      <c r="L16" s="21"/>
      <c r="M16" s="108"/>
      <c r="N16" s="100"/>
    </row>
    <row r="17" spans="1:14" ht="27.6" hidden="1">
      <c r="A17" s="752"/>
      <c r="B17" s="754"/>
      <c r="C17" s="15">
        <v>2</v>
      </c>
      <c r="D17" s="22" t="s">
        <v>38</v>
      </c>
      <c r="E17" s="16">
        <v>1</v>
      </c>
      <c r="F17" s="17" t="s">
        <v>39</v>
      </c>
      <c r="G17" s="18" t="s">
        <v>214</v>
      </c>
      <c r="H17" s="95" t="s">
        <v>212</v>
      </c>
      <c r="I17" s="98">
        <v>3323000</v>
      </c>
      <c r="J17" s="20" t="s">
        <v>213</v>
      </c>
      <c r="K17" s="21"/>
      <c r="L17" s="21" t="s">
        <v>229</v>
      </c>
      <c r="M17" s="108"/>
      <c r="N17" s="100"/>
    </row>
    <row r="18" spans="1:14" ht="27.6" hidden="1">
      <c r="A18" s="752"/>
      <c r="B18" s="754"/>
      <c r="C18" s="15"/>
      <c r="D18" s="22"/>
      <c r="E18" s="16">
        <v>2</v>
      </c>
      <c r="F18" s="17" t="s">
        <v>40</v>
      </c>
      <c r="G18" s="18" t="s">
        <v>214</v>
      </c>
      <c r="H18" s="95" t="s">
        <v>212</v>
      </c>
      <c r="I18" s="98">
        <v>3323000</v>
      </c>
      <c r="J18" s="20" t="s">
        <v>213</v>
      </c>
      <c r="K18" s="21"/>
      <c r="L18" s="21" t="s">
        <v>229</v>
      </c>
      <c r="M18" s="108"/>
      <c r="N18" s="100"/>
    </row>
    <row r="19" spans="1:14" ht="27.6" hidden="1">
      <c r="A19" s="752"/>
      <c r="B19" s="754"/>
      <c r="C19" s="15"/>
      <c r="D19" s="22"/>
      <c r="E19" s="16">
        <v>3</v>
      </c>
      <c r="F19" s="17" t="s">
        <v>41</v>
      </c>
      <c r="G19" s="18" t="s">
        <v>214</v>
      </c>
      <c r="H19" s="95" t="s">
        <v>212</v>
      </c>
      <c r="I19" s="98">
        <v>3323000</v>
      </c>
      <c r="J19" s="20" t="s">
        <v>213</v>
      </c>
      <c r="K19" s="21"/>
      <c r="L19" s="21" t="s">
        <v>229</v>
      </c>
      <c r="M19" s="108"/>
      <c r="N19" s="100"/>
    </row>
    <row r="20" spans="1:14" ht="27.6" hidden="1">
      <c r="A20" s="752"/>
      <c r="B20" s="754"/>
      <c r="C20" s="15"/>
      <c r="D20" s="22"/>
      <c r="E20" s="16">
        <v>4</v>
      </c>
      <c r="F20" s="17" t="s">
        <v>42</v>
      </c>
      <c r="G20" s="18" t="s">
        <v>214</v>
      </c>
      <c r="H20" s="95" t="s">
        <v>212</v>
      </c>
      <c r="I20" s="98">
        <v>5555000</v>
      </c>
      <c r="J20" s="20" t="s">
        <v>213</v>
      </c>
      <c r="K20" s="21"/>
      <c r="L20" s="21" t="s">
        <v>229</v>
      </c>
      <c r="M20" s="108"/>
      <c r="N20" s="100"/>
    </row>
    <row r="21" spans="1:14" ht="27.6" hidden="1">
      <c r="A21" s="752"/>
      <c r="B21" s="754"/>
      <c r="C21" s="15"/>
      <c r="D21" s="22"/>
      <c r="E21" s="16">
        <v>5</v>
      </c>
      <c r="F21" s="17" t="s">
        <v>243</v>
      </c>
      <c r="G21" s="18" t="s">
        <v>214</v>
      </c>
      <c r="H21" s="95" t="s">
        <v>212</v>
      </c>
      <c r="I21" s="98">
        <v>0</v>
      </c>
      <c r="J21" s="20" t="s">
        <v>236</v>
      </c>
      <c r="K21" s="21"/>
      <c r="L21" s="21"/>
      <c r="M21" s="108"/>
      <c r="N21" s="100"/>
    </row>
    <row r="22" spans="1:14" hidden="1">
      <c r="A22" s="752"/>
      <c r="B22" s="754"/>
      <c r="C22" s="15"/>
      <c r="D22" s="22"/>
      <c r="E22" s="16">
        <v>6</v>
      </c>
      <c r="F22" s="17" t="s">
        <v>43</v>
      </c>
      <c r="G22" s="18" t="s">
        <v>214</v>
      </c>
      <c r="H22" s="95" t="s">
        <v>212</v>
      </c>
      <c r="I22" s="98">
        <v>1780000</v>
      </c>
      <c r="J22" s="20" t="s">
        <v>213</v>
      </c>
      <c r="K22" s="21"/>
      <c r="L22" s="21" t="s">
        <v>229</v>
      </c>
      <c r="M22" s="108"/>
      <c r="N22" s="100"/>
    </row>
    <row r="23" spans="1:14" hidden="1">
      <c r="A23" s="752"/>
      <c r="B23" s="754"/>
      <c r="C23" s="15"/>
      <c r="D23" s="22"/>
      <c r="E23" s="16">
        <v>7</v>
      </c>
      <c r="F23" s="17" t="s">
        <v>44</v>
      </c>
      <c r="G23" s="18" t="s">
        <v>214</v>
      </c>
      <c r="H23" s="95" t="s">
        <v>212</v>
      </c>
      <c r="I23" s="97">
        <v>142000</v>
      </c>
      <c r="J23" s="20" t="s">
        <v>213</v>
      </c>
      <c r="K23" s="21"/>
      <c r="L23" s="21" t="s">
        <v>229</v>
      </c>
      <c r="M23" s="108"/>
      <c r="N23" s="100"/>
    </row>
    <row r="24" spans="1:14" hidden="1">
      <c r="A24" s="752"/>
      <c r="B24" s="754"/>
      <c r="C24" s="15"/>
      <c r="D24" s="22"/>
      <c r="E24" s="16">
        <v>8</v>
      </c>
      <c r="F24" s="17" t="s">
        <v>211</v>
      </c>
      <c r="G24" s="18" t="s">
        <v>214</v>
      </c>
      <c r="H24" s="95" t="s">
        <v>212</v>
      </c>
      <c r="I24" s="97">
        <v>0</v>
      </c>
      <c r="J24" s="20" t="s">
        <v>213</v>
      </c>
      <c r="K24" s="21"/>
      <c r="L24" s="21" t="s">
        <v>229</v>
      </c>
      <c r="M24" s="108"/>
      <c r="N24" s="100"/>
    </row>
    <row r="25" spans="1:14" hidden="1">
      <c r="A25" s="752"/>
      <c r="B25" s="754"/>
      <c r="C25" s="15"/>
      <c r="D25" s="22"/>
      <c r="E25" s="16"/>
      <c r="F25" s="17"/>
      <c r="G25" s="18"/>
      <c r="H25" s="95"/>
      <c r="I25" s="98"/>
      <c r="J25" s="20"/>
      <c r="K25" s="21"/>
      <c r="L25" s="21"/>
      <c r="M25" s="108"/>
      <c r="N25" s="100"/>
    </row>
    <row r="26" spans="1:14" ht="27.6" hidden="1">
      <c r="A26" s="752"/>
      <c r="B26" s="754"/>
      <c r="C26" s="15">
        <v>3</v>
      </c>
      <c r="D26" s="22" t="s">
        <v>45</v>
      </c>
      <c r="E26" s="16">
        <v>1</v>
      </c>
      <c r="F26" s="17" t="s">
        <v>46</v>
      </c>
      <c r="G26" s="18" t="s">
        <v>214</v>
      </c>
      <c r="H26" s="95" t="s">
        <v>212</v>
      </c>
      <c r="I26" s="98">
        <v>3323000</v>
      </c>
      <c r="J26" s="20" t="s">
        <v>213</v>
      </c>
      <c r="K26" s="21"/>
      <c r="L26" s="21" t="s">
        <v>229</v>
      </c>
      <c r="M26" s="108"/>
      <c r="N26" s="100"/>
    </row>
    <row r="27" spans="1:14" ht="27.6" hidden="1">
      <c r="A27" s="752"/>
      <c r="B27" s="754"/>
      <c r="C27" s="15"/>
      <c r="D27" s="22"/>
      <c r="E27" s="16">
        <v>2</v>
      </c>
      <c r="F27" s="17" t="s">
        <v>47</v>
      </c>
      <c r="G27" s="18" t="s">
        <v>214</v>
      </c>
      <c r="H27" s="95" t="s">
        <v>212</v>
      </c>
      <c r="I27" s="98">
        <v>3323000</v>
      </c>
      <c r="J27" s="20" t="s">
        <v>213</v>
      </c>
      <c r="K27" s="21"/>
      <c r="L27" s="21" t="s">
        <v>229</v>
      </c>
      <c r="M27" s="108"/>
      <c r="N27" s="100"/>
    </row>
    <row r="28" spans="1:14" ht="27.6" hidden="1">
      <c r="A28" s="752"/>
      <c r="B28" s="754"/>
      <c r="C28" s="15"/>
      <c r="D28" s="22"/>
      <c r="E28" s="16">
        <v>3</v>
      </c>
      <c r="F28" s="17" t="s">
        <v>48</v>
      </c>
      <c r="G28" s="18" t="s">
        <v>214</v>
      </c>
      <c r="H28" s="95" t="s">
        <v>212</v>
      </c>
      <c r="I28" s="97">
        <v>3323000</v>
      </c>
      <c r="J28" s="20" t="s">
        <v>213</v>
      </c>
      <c r="K28" s="21"/>
      <c r="L28" s="21" t="s">
        <v>229</v>
      </c>
      <c r="M28" s="108"/>
      <c r="N28" s="100"/>
    </row>
    <row r="29" spans="1:14" hidden="1">
      <c r="A29" s="752"/>
      <c r="B29" s="754"/>
      <c r="C29" s="15"/>
      <c r="D29" s="22"/>
      <c r="E29" s="16"/>
      <c r="F29" s="17"/>
      <c r="G29" s="18"/>
      <c r="H29" s="95"/>
      <c r="I29" s="98"/>
      <c r="J29" s="20"/>
      <c r="K29" s="21"/>
      <c r="L29" s="21"/>
      <c r="M29" s="108"/>
      <c r="N29" s="100"/>
    </row>
    <row r="30" spans="1:14" ht="27.6" hidden="1">
      <c r="A30" s="752"/>
      <c r="B30" s="754"/>
      <c r="C30" s="15">
        <v>4</v>
      </c>
      <c r="D30" s="22" t="s">
        <v>49</v>
      </c>
      <c r="E30" s="16">
        <v>1</v>
      </c>
      <c r="F30" s="17" t="s">
        <v>244</v>
      </c>
      <c r="G30" s="18" t="s">
        <v>214</v>
      </c>
      <c r="H30" s="95" t="s">
        <v>212</v>
      </c>
      <c r="I30" s="98">
        <v>0</v>
      </c>
      <c r="J30" s="20" t="s">
        <v>213</v>
      </c>
      <c r="K30" s="21"/>
      <c r="L30" s="21" t="s">
        <v>229</v>
      </c>
      <c r="M30" s="108"/>
      <c r="N30" s="100"/>
    </row>
    <row r="31" spans="1:14" hidden="1">
      <c r="A31" s="752"/>
      <c r="B31" s="754"/>
      <c r="C31" s="15"/>
      <c r="D31" s="22"/>
      <c r="E31" s="16">
        <v>2</v>
      </c>
      <c r="F31" s="17" t="s">
        <v>50</v>
      </c>
      <c r="G31" s="18" t="s">
        <v>214</v>
      </c>
      <c r="H31" s="95" t="s">
        <v>212</v>
      </c>
      <c r="I31" s="98">
        <v>3323000</v>
      </c>
      <c r="J31" s="20" t="s">
        <v>213</v>
      </c>
      <c r="K31" s="21"/>
      <c r="L31" s="21" t="s">
        <v>229</v>
      </c>
      <c r="M31" s="108"/>
      <c r="N31" s="100"/>
    </row>
    <row r="32" spans="1:14" ht="27.6" hidden="1">
      <c r="A32" s="752"/>
      <c r="B32" s="754"/>
      <c r="C32" s="15"/>
      <c r="D32" s="22"/>
      <c r="E32" s="16">
        <v>3</v>
      </c>
      <c r="F32" s="17" t="s">
        <v>51</v>
      </c>
      <c r="G32" s="18" t="s">
        <v>214</v>
      </c>
      <c r="H32" s="95" t="s">
        <v>212</v>
      </c>
      <c r="I32" s="98">
        <v>3323000</v>
      </c>
      <c r="J32" s="20" t="s">
        <v>213</v>
      </c>
      <c r="K32" s="21"/>
      <c r="L32" s="21" t="s">
        <v>229</v>
      </c>
      <c r="M32" s="108"/>
      <c r="N32" s="100"/>
    </row>
    <row r="33" spans="1:14" hidden="1">
      <c r="A33" s="752"/>
      <c r="B33" s="754"/>
      <c r="C33" s="15"/>
      <c r="D33" s="22"/>
      <c r="E33" s="16">
        <v>4</v>
      </c>
      <c r="F33" s="17" t="s">
        <v>52</v>
      </c>
      <c r="G33" s="18" t="s">
        <v>214</v>
      </c>
      <c r="H33" s="95" t="s">
        <v>212</v>
      </c>
      <c r="I33" s="98">
        <v>3323000</v>
      </c>
      <c r="J33" s="20" t="s">
        <v>213</v>
      </c>
      <c r="K33" s="21"/>
      <c r="L33" s="21" t="s">
        <v>229</v>
      </c>
      <c r="M33" s="108"/>
      <c r="N33" s="100"/>
    </row>
    <row r="34" spans="1:14" ht="27.6" hidden="1">
      <c r="A34" s="752"/>
      <c r="B34" s="754"/>
      <c r="C34" s="15"/>
      <c r="D34" s="22"/>
      <c r="E34" s="16">
        <v>5</v>
      </c>
      <c r="F34" s="17" t="s">
        <v>53</v>
      </c>
      <c r="G34" s="18" t="s">
        <v>214</v>
      </c>
      <c r="H34" s="95" t="s">
        <v>212</v>
      </c>
      <c r="I34" s="97">
        <v>3323000</v>
      </c>
      <c r="J34" s="20" t="s">
        <v>213</v>
      </c>
      <c r="K34" s="21"/>
      <c r="L34" s="21" t="s">
        <v>229</v>
      </c>
      <c r="M34" s="108"/>
      <c r="N34" s="100"/>
    </row>
    <row r="35" spans="1:14" ht="27.6" hidden="1">
      <c r="A35" s="752"/>
      <c r="B35" s="754"/>
      <c r="C35" s="15"/>
      <c r="D35" s="22"/>
      <c r="E35" s="16">
        <v>6</v>
      </c>
      <c r="F35" s="17" t="s">
        <v>54</v>
      </c>
      <c r="G35" s="18" t="s">
        <v>214</v>
      </c>
      <c r="H35" s="95" t="s">
        <v>212</v>
      </c>
      <c r="I35" s="98">
        <v>3323000</v>
      </c>
      <c r="J35" s="20" t="s">
        <v>213</v>
      </c>
      <c r="K35" s="21"/>
      <c r="L35" s="21" t="s">
        <v>229</v>
      </c>
      <c r="M35" s="108"/>
      <c r="N35" s="100"/>
    </row>
    <row r="36" spans="1:14" hidden="1">
      <c r="A36" s="752"/>
      <c r="B36" s="754"/>
      <c r="C36" s="15"/>
      <c r="D36" s="22"/>
      <c r="E36" s="16"/>
      <c r="F36" s="17"/>
      <c r="G36" s="18"/>
      <c r="H36" s="95"/>
      <c r="I36" s="97"/>
      <c r="J36" s="20"/>
      <c r="K36" s="21"/>
      <c r="L36" s="21"/>
      <c r="M36" s="108"/>
      <c r="N36" s="100"/>
    </row>
    <row r="37" spans="1:14" ht="27.6" hidden="1">
      <c r="A37" s="752"/>
      <c r="B37" s="754"/>
      <c r="C37" s="15">
        <v>5</v>
      </c>
      <c r="D37" s="22" t="s">
        <v>55</v>
      </c>
      <c r="E37" s="16">
        <v>1</v>
      </c>
      <c r="F37" s="17" t="s">
        <v>56</v>
      </c>
      <c r="G37" s="18" t="s">
        <v>214</v>
      </c>
      <c r="H37" s="95" t="s">
        <v>212</v>
      </c>
      <c r="I37" s="98">
        <v>3323000</v>
      </c>
      <c r="J37" s="20" t="s">
        <v>213</v>
      </c>
      <c r="K37" s="21"/>
      <c r="L37" s="21" t="s">
        <v>229</v>
      </c>
      <c r="M37" s="108"/>
      <c r="N37" s="100"/>
    </row>
    <row r="38" spans="1:14" ht="27.6" hidden="1">
      <c r="A38" s="752"/>
      <c r="B38" s="754"/>
      <c r="C38" s="15"/>
      <c r="D38" s="25"/>
      <c r="E38" s="16">
        <v>2</v>
      </c>
      <c r="F38" s="17" t="s">
        <v>57</v>
      </c>
      <c r="G38" s="18" t="s">
        <v>214</v>
      </c>
      <c r="H38" s="95" t="s">
        <v>212</v>
      </c>
      <c r="I38" s="98">
        <v>0</v>
      </c>
      <c r="J38" s="20" t="s">
        <v>213</v>
      </c>
      <c r="K38" s="21"/>
      <c r="L38" s="21" t="s">
        <v>229</v>
      </c>
      <c r="M38" s="108"/>
      <c r="N38" s="100"/>
    </row>
    <row r="39" spans="1:14" ht="15" hidden="1" customHeight="1">
      <c r="A39" s="752"/>
      <c r="B39" s="754"/>
      <c r="C39" s="15"/>
      <c r="D39" s="26"/>
      <c r="E39" s="16">
        <v>3</v>
      </c>
      <c r="F39" s="17" t="s">
        <v>58</v>
      </c>
      <c r="G39" s="18" t="s">
        <v>214</v>
      </c>
      <c r="H39" s="95" t="s">
        <v>212</v>
      </c>
      <c r="I39" s="97">
        <v>3323000</v>
      </c>
      <c r="J39" s="20" t="s">
        <v>213</v>
      </c>
      <c r="K39" s="21"/>
      <c r="L39" s="21" t="s">
        <v>229</v>
      </c>
      <c r="M39" s="108"/>
      <c r="N39" s="100"/>
    </row>
    <row r="40" spans="1:14" ht="15" hidden="1" customHeight="1">
      <c r="A40" s="752"/>
      <c r="B40" s="754"/>
      <c r="C40" s="15"/>
      <c r="D40" s="27"/>
      <c r="E40" s="16">
        <v>4</v>
      </c>
      <c r="F40" s="17" t="s">
        <v>59</v>
      </c>
      <c r="G40" s="18" t="s">
        <v>214</v>
      </c>
      <c r="H40" s="95" t="s">
        <v>212</v>
      </c>
      <c r="I40" s="97">
        <v>3323000</v>
      </c>
      <c r="J40" s="20" t="s">
        <v>213</v>
      </c>
      <c r="K40" s="21"/>
      <c r="L40" s="21" t="s">
        <v>229</v>
      </c>
      <c r="M40" s="108"/>
      <c r="N40" s="100"/>
    </row>
    <row r="41" spans="1:14" ht="15" hidden="1" customHeight="1">
      <c r="A41" s="752"/>
      <c r="B41" s="754"/>
      <c r="C41" s="15"/>
      <c r="D41" s="27"/>
      <c r="E41" s="16"/>
      <c r="F41" s="17"/>
      <c r="G41" s="18"/>
      <c r="H41" s="95"/>
      <c r="I41" s="98"/>
      <c r="J41" s="20"/>
      <c r="K41" s="21"/>
      <c r="L41" s="21"/>
      <c r="M41" s="108"/>
      <c r="N41" s="100"/>
    </row>
    <row r="42" spans="1:14" ht="15" hidden="1" customHeight="1">
      <c r="A42" s="752"/>
      <c r="B42" s="754"/>
      <c r="C42" s="15">
        <v>6</v>
      </c>
      <c r="D42" s="27" t="s">
        <v>60</v>
      </c>
      <c r="E42" s="16">
        <v>1</v>
      </c>
      <c r="F42" s="17" t="s">
        <v>233</v>
      </c>
      <c r="G42" s="18" t="s">
        <v>214</v>
      </c>
      <c r="H42" s="95" t="s">
        <v>212</v>
      </c>
      <c r="I42" s="98">
        <v>0</v>
      </c>
      <c r="J42" s="20" t="s">
        <v>213</v>
      </c>
      <c r="K42" s="21"/>
      <c r="L42" s="21" t="s">
        <v>229</v>
      </c>
      <c r="M42" s="108"/>
      <c r="N42" s="100"/>
    </row>
    <row r="43" spans="1:14" ht="27.6" hidden="1">
      <c r="A43" s="752"/>
      <c r="B43" s="754"/>
      <c r="C43" s="15"/>
      <c r="D43" s="27"/>
      <c r="E43" s="16">
        <v>2</v>
      </c>
      <c r="F43" s="17" t="s">
        <v>61</v>
      </c>
      <c r="G43" s="18" t="s">
        <v>214</v>
      </c>
      <c r="H43" s="95" t="s">
        <v>212</v>
      </c>
      <c r="I43" s="98">
        <v>4985000</v>
      </c>
      <c r="J43" s="20" t="s">
        <v>213</v>
      </c>
      <c r="K43" s="21"/>
      <c r="L43" s="21" t="s">
        <v>229</v>
      </c>
      <c r="M43" s="108"/>
      <c r="N43" s="100"/>
    </row>
    <row r="44" spans="1:14" ht="27.6" hidden="1">
      <c r="A44" s="752"/>
      <c r="B44" s="754"/>
      <c r="C44" s="15"/>
      <c r="D44" s="22"/>
      <c r="E44" s="16">
        <v>3</v>
      </c>
      <c r="F44" s="17" t="s">
        <v>62</v>
      </c>
      <c r="G44" s="18" t="s">
        <v>214</v>
      </c>
      <c r="H44" s="95" t="s">
        <v>212</v>
      </c>
      <c r="I44" s="97">
        <v>4985000</v>
      </c>
      <c r="J44" s="20" t="s">
        <v>213</v>
      </c>
      <c r="K44" s="21"/>
      <c r="L44" s="21" t="s">
        <v>229</v>
      </c>
      <c r="M44" s="108"/>
      <c r="N44" s="100"/>
    </row>
    <row r="45" spans="1:14" ht="27.6" hidden="1">
      <c r="A45" s="752"/>
      <c r="B45" s="754"/>
      <c r="C45" s="15"/>
      <c r="D45" s="22"/>
      <c r="E45" s="16">
        <v>4</v>
      </c>
      <c r="F45" s="17" t="s">
        <v>63</v>
      </c>
      <c r="G45" s="18" t="s">
        <v>214</v>
      </c>
      <c r="H45" s="95" t="s">
        <v>212</v>
      </c>
      <c r="I45" s="98">
        <v>4985000</v>
      </c>
      <c r="J45" s="20" t="s">
        <v>213</v>
      </c>
      <c r="K45" s="21"/>
      <c r="L45" s="21" t="s">
        <v>229</v>
      </c>
      <c r="M45" s="108"/>
      <c r="N45" s="100"/>
    </row>
    <row r="46" spans="1:14" hidden="1">
      <c r="A46" s="752"/>
      <c r="B46" s="754"/>
      <c r="C46" s="15"/>
      <c r="D46" s="22"/>
      <c r="E46" s="16"/>
      <c r="F46" s="17"/>
      <c r="G46" s="18"/>
      <c r="H46" s="95"/>
      <c r="I46" s="98"/>
      <c r="J46" s="20"/>
      <c r="K46" s="21"/>
      <c r="L46" s="21"/>
      <c r="M46" s="108"/>
      <c r="N46" s="100"/>
    </row>
    <row r="47" spans="1:14" ht="41.4" hidden="1">
      <c r="A47" s="752"/>
      <c r="B47" s="754"/>
      <c r="C47" s="15">
        <v>7</v>
      </c>
      <c r="D47" s="1" t="s">
        <v>64</v>
      </c>
      <c r="E47" s="16">
        <v>1</v>
      </c>
      <c r="F47" s="17" t="s">
        <v>65</v>
      </c>
      <c r="G47" s="18" t="s">
        <v>214</v>
      </c>
      <c r="H47" s="95" t="s">
        <v>212</v>
      </c>
      <c r="I47" s="98">
        <v>6647000</v>
      </c>
      <c r="J47" s="20" t="s">
        <v>213</v>
      </c>
      <c r="K47" s="21"/>
      <c r="L47" s="21" t="s">
        <v>229</v>
      </c>
      <c r="M47" s="108"/>
      <c r="N47" s="100"/>
    </row>
    <row r="48" spans="1:14" ht="15" hidden="1" customHeight="1">
      <c r="A48" s="752"/>
      <c r="B48" s="754"/>
      <c r="C48" s="15"/>
      <c r="D48" s="1"/>
      <c r="E48" s="16">
        <v>2</v>
      </c>
      <c r="F48" s="17" t="s">
        <v>66</v>
      </c>
      <c r="G48" s="18" t="s">
        <v>214</v>
      </c>
      <c r="H48" s="95" t="s">
        <v>212</v>
      </c>
      <c r="I48" s="97">
        <v>1661000</v>
      </c>
      <c r="J48" s="20" t="s">
        <v>213</v>
      </c>
      <c r="K48" s="21"/>
      <c r="L48" s="21" t="s">
        <v>229</v>
      </c>
      <c r="M48" s="108"/>
      <c r="N48" s="100"/>
    </row>
    <row r="49" spans="1:14" hidden="1">
      <c r="A49" s="752"/>
      <c r="B49" s="754"/>
      <c r="C49" s="15"/>
      <c r="D49" s="22"/>
      <c r="E49" s="16">
        <v>3</v>
      </c>
      <c r="F49" s="17" t="s">
        <v>67</v>
      </c>
      <c r="G49" s="18" t="s">
        <v>214</v>
      </c>
      <c r="H49" s="95" t="s">
        <v>212</v>
      </c>
      <c r="I49" s="98">
        <v>3323000</v>
      </c>
      <c r="J49" s="20" t="s">
        <v>213</v>
      </c>
      <c r="K49" s="21"/>
      <c r="L49" s="21" t="s">
        <v>229</v>
      </c>
      <c r="M49" s="108"/>
      <c r="N49" s="100"/>
    </row>
    <row r="50" spans="1:14" ht="27.6" hidden="1">
      <c r="A50" s="752"/>
      <c r="B50" s="754"/>
      <c r="C50" s="15"/>
      <c r="D50" s="22"/>
      <c r="E50" s="16">
        <v>4</v>
      </c>
      <c r="F50" s="17" t="s">
        <v>232</v>
      </c>
      <c r="G50" s="18" t="s">
        <v>214</v>
      </c>
      <c r="H50" s="95" t="s">
        <v>212</v>
      </c>
      <c r="I50" s="97">
        <v>0</v>
      </c>
      <c r="J50" s="20" t="s">
        <v>213</v>
      </c>
      <c r="K50" s="21"/>
      <c r="L50" s="21" t="s">
        <v>229</v>
      </c>
      <c r="M50" s="108"/>
      <c r="N50" s="100"/>
    </row>
    <row r="51" spans="1:14" ht="15" hidden="1" customHeight="1">
      <c r="A51" s="752"/>
      <c r="B51" s="754"/>
      <c r="C51" s="15"/>
      <c r="D51" s="1"/>
      <c r="E51" s="16">
        <v>5</v>
      </c>
      <c r="F51" s="28" t="s">
        <v>68</v>
      </c>
      <c r="G51" s="20" t="s">
        <v>214</v>
      </c>
      <c r="H51" s="95" t="s">
        <v>212</v>
      </c>
      <c r="I51" s="97">
        <v>4985000</v>
      </c>
      <c r="J51" s="20" t="s">
        <v>213</v>
      </c>
      <c r="K51" s="21"/>
      <c r="L51" s="24" t="s">
        <v>229</v>
      </c>
      <c r="M51" s="108"/>
      <c r="N51" s="100"/>
    </row>
    <row r="52" spans="1:14" ht="15" hidden="1" customHeight="1">
      <c r="A52" s="752"/>
      <c r="B52" s="754"/>
      <c r="C52" s="15"/>
      <c r="D52" s="29"/>
      <c r="E52" s="30"/>
      <c r="F52" s="31"/>
      <c r="G52" s="20"/>
      <c r="H52" s="95"/>
      <c r="I52" s="98">
        <v>0</v>
      </c>
      <c r="J52" s="20"/>
      <c r="K52" s="21"/>
      <c r="L52" s="24"/>
      <c r="M52" s="108"/>
      <c r="N52" s="100"/>
    </row>
    <row r="53" spans="1:14" ht="15" hidden="1" customHeight="1">
      <c r="A53" s="752"/>
      <c r="B53" s="754"/>
      <c r="C53" s="15">
        <v>8</v>
      </c>
      <c r="D53" s="1" t="s">
        <v>69</v>
      </c>
      <c r="E53" s="30">
        <v>1</v>
      </c>
      <c r="F53" s="32" t="s">
        <v>70</v>
      </c>
      <c r="G53" s="20" t="s">
        <v>214</v>
      </c>
      <c r="H53" s="95" t="s">
        <v>212</v>
      </c>
      <c r="I53" s="98">
        <v>0</v>
      </c>
      <c r="J53" s="20" t="s">
        <v>213</v>
      </c>
      <c r="K53" s="21"/>
      <c r="L53" s="24" t="s">
        <v>229</v>
      </c>
      <c r="M53" s="108"/>
      <c r="N53" s="100"/>
    </row>
    <row r="54" spans="1:14" ht="15" hidden="1" customHeight="1">
      <c r="A54" s="752"/>
      <c r="B54" s="754"/>
      <c r="C54" s="15"/>
      <c r="D54" s="1"/>
      <c r="E54" s="30">
        <v>2</v>
      </c>
      <c r="F54" s="28" t="s">
        <v>71</v>
      </c>
      <c r="G54" s="20" t="s">
        <v>214</v>
      </c>
      <c r="H54" s="95" t="s">
        <v>212</v>
      </c>
      <c r="I54" s="97">
        <v>6647000</v>
      </c>
      <c r="J54" s="20" t="s">
        <v>213</v>
      </c>
      <c r="K54" s="21"/>
      <c r="L54" s="24" t="s">
        <v>229</v>
      </c>
      <c r="M54" s="108"/>
      <c r="N54" s="100"/>
    </row>
    <row r="55" spans="1:14" ht="15" hidden="1" customHeight="1">
      <c r="A55" s="752"/>
      <c r="B55" s="754"/>
      <c r="C55" s="15"/>
      <c r="D55" s="1"/>
      <c r="E55" s="16">
        <v>3</v>
      </c>
      <c r="F55" s="28" t="s">
        <v>72</v>
      </c>
      <c r="G55" s="20" t="s">
        <v>214</v>
      </c>
      <c r="H55" s="95" t="s">
        <v>212</v>
      </c>
      <c r="I55" s="98">
        <v>3323000</v>
      </c>
      <c r="J55" s="20" t="s">
        <v>213</v>
      </c>
      <c r="K55" s="21"/>
      <c r="L55" s="21" t="s">
        <v>229</v>
      </c>
      <c r="M55" s="108"/>
      <c r="N55" s="100"/>
    </row>
    <row r="56" spans="1:14" ht="15" hidden="1" customHeight="1">
      <c r="A56" s="752"/>
      <c r="B56" s="754"/>
      <c r="C56" s="15"/>
      <c r="D56" s="1"/>
      <c r="E56" s="16"/>
      <c r="F56" s="28"/>
      <c r="G56" s="20"/>
      <c r="H56" s="95"/>
      <c r="I56" s="98">
        <v>0</v>
      </c>
      <c r="J56" s="20"/>
      <c r="K56" s="21"/>
      <c r="L56" s="24"/>
      <c r="M56" s="108"/>
      <c r="N56" s="100"/>
    </row>
    <row r="57" spans="1:14" ht="15" hidden="1" customHeight="1">
      <c r="A57" s="752"/>
      <c r="B57" s="754"/>
      <c r="C57" s="15">
        <v>9</v>
      </c>
      <c r="D57" s="33" t="s">
        <v>15</v>
      </c>
      <c r="E57" s="16">
        <v>1</v>
      </c>
      <c r="F57" s="28" t="s">
        <v>73</v>
      </c>
      <c r="G57" s="20" t="s">
        <v>214</v>
      </c>
      <c r="H57" s="95" t="s">
        <v>212</v>
      </c>
      <c r="I57" s="98">
        <v>109678000</v>
      </c>
      <c r="J57" s="20" t="s">
        <v>213</v>
      </c>
      <c r="K57" s="21"/>
      <c r="L57" s="21" t="s">
        <v>229</v>
      </c>
      <c r="M57" s="108"/>
      <c r="N57" s="100"/>
    </row>
    <row r="58" spans="1:14" hidden="1">
      <c r="A58" s="752"/>
      <c r="B58" s="754"/>
      <c r="C58" s="15"/>
      <c r="D58" s="22"/>
      <c r="E58" s="16">
        <v>2</v>
      </c>
      <c r="F58" s="28" t="s">
        <v>74</v>
      </c>
      <c r="G58" s="34" t="s">
        <v>214</v>
      </c>
      <c r="H58" s="95" t="s">
        <v>212</v>
      </c>
      <c r="I58" s="98">
        <v>49045000</v>
      </c>
      <c r="J58" s="34" t="s">
        <v>213</v>
      </c>
      <c r="K58" s="35"/>
      <c r="L58" s="35" t="s">
        <v>229</v>
      </c>
      <c r="M58" s="109"/>
      <c r="N58" s="101"/>
    </row>
    <row r="59" spans="1:14" ht="27.6" hidden="1">
      <c r="A59" s="752"/>
      <c r="B59" s="754"/>
      <c r="C59" s="15"/>
      <c r="D59" s="22"/>
      <c r="E59" s="16">
        <v>3</v>
      </c>
      <c r="F59" s="28" t="s">
        <v>75</v>
      </c>
      <c r="G59" s="34" t="s">
        <v>214</v>
      </c>
      <c r="H59" s="95" t="s">
        <v>212</v>
      </c>
      <c r="I59" s="98">
        <v>10635000</v>
      </c>
      <c r="J59" s="34" t="s">
        <v>213</v>
      </c>
      <c r="K59" s="35"/>
      <c r="L59" s="35" t="s">
        <v>229</v>
      </c>
      <c r="M59" s="109"/>
      <c r="N59" s="101"/>
    </row>
    <row r="60" spans="1:14" hidden="1">
      <c r="A60" s="752"/>
      <c r="B60" s="754"/>
      <c r="C60" s="15"/>
      <c r="D60" s="22"/>
      <c r="E60" s="16">
        <v>4</v>
      </c>
      <c r="F60" s="28" t="s">
        <v>76</v>
      </c>
      <c r="G60" s="34" t="s">
        <v>214</v>
      </c>
      <c r="H60" s="95" t="s">
        <v>212</v>
      </c>
      <c r="I60" s="98">
        <v>19941000</v>
      </c>
      <c r="J60" s="34" t="s">
        <v>213</v>
      </c>
      <c r="K60" s="35"/>
      <c r="L60" s="35" t="s">
        <v>229</v>
      </c>
      <c r="M60" s="109"/>
      <c r="N60" s="101"/>
    </row>
    <row r="61" spans="1:14" ht="27.6" hidden="1">
      <c r="A61" s="752"/>
      <c r="B61" s="754"/>
      <c r="C61" s="15"/>
      <c r="D61" s="22"/>
      <c r="E61" s="30">
        <v>5</v>
      </c>
      <c r="F61" s="37" t="s">
        <v>77</v>
      </c>
      <c r="G61" s="34" t="s">
        <v>214</v>
      </c>
      <c r="H61" s="95" t="s">
        <v>212</v>
      </c>
      <c r="I61" s="98">
        <v>10967000</v>
      </c>
      <c r="J61" s="34" t="s">
        <v>213</v>
      </c>
      <c r="K61" s="35"/>
      <c r="L61" s="35" t="s">
        <v>229</v>
      </c>
      <c r="M61" s="109"/>
      <c r="N61" s="101"/>
    </row>
    <row r="62" spans="1:14" hidden="1">
      <c r="A62" s="752"/>
      <c r="B62" s="754"/>
      <c r="C62" s="15"/>
      <c r="D62" s="22"/>
      <c r="E62" s="30">
        <v>6</v>
      </c>
      <c r="F62" s="37" t="s">
        <v>16</v>
      </c>
      <c r="G62" s="34" t="s">
        <v>214</v>
      </c>
      <c r="H62" s="95" t="s">
        <v>212</v>
      </c>
      <c r="I62" s="97">
        <v>8309000</v>
      </c>
      <c r="J62" s="34" t="s">
        <v>213</v>
      </c>
      <c r="K62" s="35"/>
      <c r="L62" s="35" t="s">
        <v>229</v>
      </c>
      <c r="M62" s="109"/>
      <c r="N62" s="101"/>
    </row>
    <row r="63" spans="1:14" ht="18" hidden="1" customHeight="1">
      <c r="A63" s="752"/>
      <c r="B63" s="754"/>
      <c r="C63" s="15"/>
      <c r="D63" s="22"/>
      <c r="E63" s="30">
        <v>7</v>
      </c>
      <c r="F63" s="37" t="s">
        <v>78</v>
      </c>
      <c r="G63" s="34" t="s">
        <v>214</v>
      </c>
      <c r="H63" s="95" t="s">
        <v>212</v>
      </c>
      <c r="I63" s="97">
        <v>8309000</v>
      </c>
      <c r="J63" s="34" t="s">
        <v>213</v>
      </c>
      <c r="K63" s="35"/>
      <c r="L63" s="35" t="s">
        <v>229</v>
      </c>
      <c r="M63" s="109"/>
      <c r="N63" s="101"/>
    </row>
    <row r="64" spans="1:14" hidden="1">
      <c r="A64" s="752"/>
      <c r="B64" s="754"/>
      <c r="C64" s="15"/>
      <c r="D64" s="22"/>
      <c r="E64" s="30"/>
      <c r="F64" s="38"/>
      <c r="G64" s="34"/>
      <c r="H64" s="95"/>
      <c r="I64" s="98">
        <v>0</v>
      </c>
      <c r="J64" s="34"/>
      <c r="K64" s="35"/>
      <c r="L64" s="35"/>
      <c r="M64" s="109"/>
      <c r="N64" s="101"/>
    </row>
    <row r="65" spans="1:14" ht="18" hidden="1" customHeight="1">
      <c r="A65" s="752"/>
      <c r="B65" s="754"/>
      <c r="C65" s="15">
        <v>10</v>
      </c>
      <c r="D65" s="22" t="s">
        <v>234</v>
      </c>
      <c r="E65" s="30">
        <v>1</v>
      </c>
      <c r="F65" s="38" t="s">
        <v>230</v>
      </c>
      <c r="G65" s="34" t="s">
        <v>214</v>
      </c>
      <c r="H65" s="95" t="s">
        <v>212</v>
      </c>
      <c r="I65" s="98">
        <v>0</v>
      </c>
      <c r="J65" s="34" t="s">
        <v>213</v>
      </c>
      <c r="K65" s="35"/>
      <c r="L65" s="35" t="s">
        <v>229</v>
      </c>
      <c r="M65" s="109"/>
      <c r="N65" s="101"/>
    </row>
    <row r="66" spans="1:14" hidden="1">
      <c r="A66" s="752"/>
      <c r="B66" s="754"/>
      <c r="C66" s="15"/>
      <c r="D66" s="22"/>
      <c r="E66" s="30">
        <v>2</v>
      </c>
      <c r="F66" s="38" t="s">
        <v>231</v>
      </c>
      <c r="G66" s="34" t="s">
        <v>214</v>
      </c>
      <c r="H66" s="95" t="s">
        <v>212</v>
      </c>
      <c r="I66" s="98">
        <v>0</v>
      </c>
      <c r="J66" s="34" t="s">
        <v>213</v>
      </c>
      <c r="K66" s="35"/>
      <c r="L66" s="35" t="s">
        <v>229</v>
      </c>
      <c r="M66" s="109"/>
      <c r="N66" s="101"/>
    </row>
    <row r="67" spans="1:14" hidden="1">
      <c r="A67" s="752"/>
      <c r="B67" s="754"/>
      <c r="C67" s="15"/>
      <c r="D67" s="22"/>
      <c r="E67" s="30">
        <v>3</v>
      </c>
      <c r="F67" s="38" t="s">
        <v>79</v>
      </c>
      <c r="G67" s="34" t="s">
        <v>214</v>
      </c>
      <c r="H67" s="95" t="s">
        <v>212</v>
      </c>
      <c r="I67" s="98">
        <v>3323000</v>
      </c>
      <c r="J67" s="34" t="s">
        <v>213</v>
      </c>
      <c r="K67" s="35"/>
      <c r="L67" s="35" t="s">
        <v>229</v>
      </c>
      <c r="M67" s="109"/>
      <c r="N67" s="101"/>
    </row>
    <row r="68" spans="1:14" hidden="1">
      <c r="A68" s="752"/>
      <c r="B68" s="754"/>
      <c r="C68" s="15"/>
      <c r="D68" s="22"/>
      <c r="E68" s="30">
        <v>4</v>
      </c>
      <c r="F68" s="38" t="s">
        <v>80</v>
      </c>
      <c r="G68" s="34" t="s">
        <v>214</v>
      </c>
      <c r="H68" s="95" t="s">
        <v>212</v>
      </c>
      <c r="I68" s="98">
        <v>3323000</v>
      </c>
      <c r="J68" s="34" t="s">
        <v>213</v>
      </c>
      <c r="K68" s="35"/>
      <c r="L68" s="35" t="s">
        <v>229</v>
      </c>
      <c r="M68" s="109"/>
      <c r="N68" s="101"/>
    </row>
    <row r="69" spans="1:14" hidden="1">
      <c r="A69" s="752"/>
      <c r="B69" s="754"/>
      <c r="C69" s="15"/>
      <c r="D69" s="22"/>
      <c r="E69" s="30">
        <v>5</v>
      </c>
      <c r="F69" s="38" t="s">
        <v>81</v>
      </c>
      <c r="G69" s="34" t="s">
        <v>214</v>
      </c>
      <c r="H69" s="95" t="s">
        <v>212</v>
      </c>
      <c r="I69" s="98">
        <v>3323000</v>
      </c>
      <c r="J69" s="34" t="s">
        <v>213</v>
      </c>
      <c r="K69" s="35"/>
      <c r="L69" s="35" t="s">
        <v>229</v>
      </c>
      <c r="M69" s="109"/>
      <c r="N69" s="101"/>
    </row>
    <row r="70" spans="1:14" hidden="1">
      <c r="A70" s="752"/>
      <c r="B70" s="754"/>
      <c r="C70" s="15"/>
      <c r="D70" s="22"/>
      <c r="E70" s="30"/>
      <c r="F70" s="38"/>
      <c r="G70" s="34"/>
      <c r="H70" s="95"/>
      <c r="I70" s="19"/>
      <c r="J70" s="34"/>
      <c r="K70" s="35"/>
      <c r="L70" s="35"/>
      <c r="M70" s="109"/>
      <c r="N70" s="101"/>
    </row>
    <row r="71" spans="1:14" hidden="1">
      <c r="A71" s="752"/>
      <c r="B71" s="754"/>
      <c r="C71" s="15"/>
      <c r="D71" s="22"/>
      <c r="E71" s="30"/>
      <c r="F71" s="38"/>
      <c r="G71" s="34"/>
      <c r="H71" s="95"/>
      <c r="I71" s="19"/>
      <c r="J71" s="34"/>
      <c r="K71" s="35"/>
      <c r="L71" s="39"/>
      <c r="M71" s="109"/>
      <c r="N71" s="101"/>
    </row>
    <row r="72" spans="1:14" ht="14.4" hidden="1" thickBot="1">
      <c r="A72" s="40" t="s">
        <v>17</v>
      </c>
      <c r="B72" s="41"/>
      <c r="C72" s="41"/>
      <c r="D72" s="41"/>
      <c r="E72" s="41"/>
      <c r="F72" s="41"/>
      <c r="G72" s="41"/>
      <c r="H72" s="41"/>
      <c r="I72" s="42">
        <f>SUM(I8:I71)</f>
        <v>332360000</v>
      </c>
      <c r="J72" s="43"/>
      <c r="K72" s="43"/>
      <c r="L72" s="110"/>
      <c r="M72" s="111"/>
      <c r="N72" s="102"/>
    </row>
    <row r="73" spans="1:14" ht="12.75" hidden="1" customHeight="1">
      <c r="A73" s="757">
        <v>2</v>
      </c>
      <c r="B73" s="745" t="s">
        <v>18</v>
      </c>
      <c r="C73" s="45">
        <v>1</v>
      </c>
      <c r="D73" s="46" t="s">
        <v>206</v>
      </c>
      <c r="E73" s="47">
        <v>1</v>
      </c>
      <c r="F73" s="48" t="s">
        <v>82</v>
      </c>
      <c r="G73" s="13" t="s">
        <v>214</v>
      </c>
      <c r="H73" s="13" t="s">
        <v>212</v>
      </c>
      <c r="I73" s="97">
        <v>16109000</v>
      </c>
      <c r="J73" s="13" t="s">
        <v>220</v>
      </c>
      <c r="K73" s="14"/>
      <c r="L73" s="14" t="s">
        <v>229</v>
      </c>
      <c r="M73" s="107"/>
      <c r="N73" s="99"/>
    </row>
    <row r="74" spans="1:14" ht="12.75" hidden="1" customHeight="1">
      <c r="A74" s="758"/>
      <c r="B74" s="746"/>
      <c r="C74" s="28"/>
      <c r="D74" s="49"/>
      <c r="E74" s="50">
        <v>2</v>
      </c>
      <c r="F74" s="51" t="s">
        <v>83</v>
      </c>
      <c r="G74" s="20" t="s">
        <v>214</v>
      </c>
      <c r="H74" s="20" t="s">
        <v>212</v>
      </c>
      <c r="I74" s="98">
        <v>5555000</v>
      </c>
      <c r="J74" s="34" t="s">
        <v>220</v>
      </c>
      <c r="K74" s="35"/>
      <c r="L74" s="35" t="s">
        <v>229</v>
      </c>
      <c r="M74" s="109"/>
      <c r="N74" s="101"/>
    </row>
    <row r="75" spans="1:14" ht="12.75" hidden="1" customHeight="1">
      <c r="A75" s="758"/>
      <c r="B75" s="746"/>
      <c r="C75" s="28"/>
      <c r="E75" s="50">
        <v>3</v>
      </c>
      <c r="F75" s="51" t="s">
        <v>84</v>
      </c>
      <c r="G75" s="34" t="s">
        <v>214</v>
      </c>
      <c r="H75" s="34" t="s">
        <v>212</v>
      </c>
      <c r="I75" s="98">
        <v>12776000</v>
      </c>
      <c r="J75" s="34" t="s">
        <v>220</v>
      </c>
      <c r="K75" s="35"/>
      <c r="L75" s="35" t="s">
        <v>229</v>
      </c>
      <c r="M75" s="109"/>
      <c r="N75" s="101"/>
    </row>
    <row r="76" spans="1:14" ht="12.75" hidden="1" customHeight="1">
      <c r="A76" s="758"/>
      <c r="B76" s="746"/>
      <c r="C76" s="28"/>
      <c r="D76" s="49"/>
      <c r="E76" s="50">
        <v>4</v>
      </c>
      <c r="F76" s="51" t="s">
        <v>85</v>
      </c>
      <c r="G76" s="34" t="s">
        <v>214</v>
      </c>
      <c r="H76" s="34" t="s">
        <v>212</v>
      </c>
      <c r="I76" s="98">
        <v>9999000</v>
      </c>
      <c r="J76" s="34" t="s">
        <v>220</v>
      </c>
      <c r="K76" s="35"/>
      <c r="L76" s="35" t="s">
        <v>229</v>
      </c>
      <c r="M76" s="109"/>
      <c r="N76" s="101"/>
    </row>
    <row r="77" spans="1:14" ht="12.75" hidden="1" customHeight="1">
      <c r="A77" s="758"/>
      <c r="B77" s="746"/>
      <c r="C77" s="28"/>
      <c r="D77" s="49"/>
      <c r="E77" s="50">
        <v>5</v>
      </c>
      <c r="F77" s="51" t="s">
        <v>86</v>
      </c>
      <c r="G77" s="34" t="s">
        <v>214</v>
      </c>
      <c r="H77" s="34" t="s">
        <v>212</v>
      </c>
      <c r="I77" s="98">
        <v>15554000</v>
      </c>
      <c r="J77" s="34" t="s">
        <v>220</v>
      </c>
      <c r="K77" s="35"/>
      <c r="L77" s="35" t="s">
        <v>229</v>
      </c>
      <c r="M77" s="109"/>
      <c r="N77" s="101"/>
    </row>
    <row r="78" spans="1:14" ht="12.75" hidden="1" customHeight="1">
      <c r="A78" s="758"/>
      <c r="B78" s="746"/>
      <c r="C78" s="15"/>
      <c r="D78" s="1"/>
      <c r="E78" s="50">
        <v>6</v>
      </c>
      <c r="F78" s="51" t="s">
        <v>87</v>
      </c>
      <c r="G78" s="34" t="s">
        <v>214</v>
      </c>
      <c r="H78" s="34" t="s">
        <v>212</v>
      </c>
      <c r="I78" s="98">
        <v>2777000</v>
      </c>
      <c r="J78" s="34" t="s">
        <v>220</v>
      </c>
      <c r="K78" s="35"/>
      <c r="L78" s="35" t="s">
        <v>229</v>
      </c>
      <c r="M78" s="109"/>
      <c r="N78" s="101"/>
    </row>
    <row r="79" spans="1:14" ht="12.75" hidden="1" customHeight="1">
      <c r="A79" s="758"/>
      <c r="B79" s="746"/>
      <c r="C79" s="28"/>
      <c r="D79" s="49"/>
      <c r="E79" s="50">
        <v>7</v>
      </c>
      <c r="F79" s="51" t="s">
        <v>88</v>
      </c>
      <c r="G79" s="34" t="s">
        <v>214</v>
      </c>
      <c r="H79" s="34" t="s">
        <v>212</v>
      </c>
      <c r="I79" s="98">
        <v>19443000</v>
      </c>
      <c r="J79" s="34" t="s">
        <v>220</v>
      </c>
      <c r="K79" s="35"/>
      <c r="L79" s="35" t="s">
        <v>229</v>
      </c>
      <c r="M79" s="109"/>
      <c r="N79" s="101"/>
    </row>
    <row r="80" spans="1:14" ht="12.75" hidden="1" customHeight="1">
      <c r="A80" s="758"/>
      <c r="B80" s="746"/>
      <c r="C80" s="28"/>
      <c r="D80" s="49"/>
      <c r="E80" s="50">
        <v>8</v>
      </c>
      <c r="F80" s="51" t="s">
        <v>89</v>
      </c>
      <c r="G80" s="34" t="s">
        <v>214</v>
      </c>
      <c r="H80" s="34" t="s">
        <v>212</v>
      </c>
      <c r="I80" s="98">
        <v>0</v>
      </c>
      <c r="J80" s="34" t="s">
        <v>236</v>
      </c>
      <c r="K80" s="35"/>
      <c r="L80" s="109"/>
      <c r="M80" s="109"/>
      <c r="N80" s="91"/>
    </row>
    <row r="81" spans="1:14" ht="12.75" hidden="1" customHeight="1">
      <c r="A81" s="758"/>
      <c r="B81" s="746"/>
      <c r="C81" s="28"/>
      <c r="D81" s="49"/>
      <c r="E81" s="50">
        <v>9</v>
      </c>
      <c r="F81" s="51" t="s">
        <v>90</v>
      </c>
      <c r="G81" s="34" t="s">
        <v>214</v>
      </c>
      <c r="H81" s="34" t="s">
        <v>212</v>
      </c>
      <c r="I81" s="98">
        <v>0</v>
      </c>
      <c r="J81" s="34" t="s">
        <v>236</v>
      </c>
      <c r="K81" s="35"/>
      <c r="L81" s="109"/>
      <c r="M81" s="109"/>
      <c r="N81" s="101"/>
    </row>
    <row r="82" spans="1:14" ht="12.75" hidden="1" customHeight="1">
      <c r="A82" s="758"/>
      <c r="B82" s="746"/>
      <c r="C82" s="28"/>
      <c r="D82" s="49"/>
      <c r="E82" s="50">
        <v>10</v>
      </c>
      <c r="F82" s="51" t="s">
        <v>91</v>
      </c>
      <c r="G82" s="34" t="s">
        <v>214</v>
      </c>
      <c r="H82" s="34" t="s">
        <v>212</v>
      </c>
      <c r="I82" s="98">
        <v>0</v>
      </c>
      <c r="J82" s="34" t="s">
        <v>236</v>
      </c>
      <c r="K82" s="35"/>
      <c r="L82" s="109"/>
      <c r="M82" s="109"/>
      <c r="N82" s="101"/>
    </row>
    <row r="83" spans="1:14" ht="12.75" hidden="1" customHeight="1">
      <c r="A83" s="758"/>
      <c r="B83" s="746"/>
      <c r="C83" s="15"/>
      <c r="D83" s="1"/>
      <c r="E83" s="50">
        <v>11</v>
      </c>
      <c r="F83" s="51" t="s">
        <v>92</v>
      </c>
      <c r="G83" s="34" t="s">
        <v>214</v>
      </c>
      <c r="H83" s="34" t="s">
        <v>212</v>
      </c>
      <c r="I83" s="98">
        <v>0</v>
      </c>
      <c r="J83" s="34" t="s">
        <v>236</v>
      </c>
      <c r="K83" s="35"/>
      <c r="L83" s="109"/>
      <c r="M83" s="109"/>
      <c r="N83" s="101"/>
    </row>
    <row r="84" spans="1:14" ht="12.75" hidden="1" customHeight="1">
      <c r="A84" s="758"/>
      <c r="B84" s="746"/>
      <c r="C84" s="28"/>
      <c r="D84" s="49"/>
      <c r="E84" s="50">
        <v>12</v>
      </c>
      <c r="F84" s="51" t="s">
        <v>93</v>
      </c>
      <c r="G84" s="34" t="s">
        <v>214</v>
      </c>
      <c r="H84" s="34" t="s">
        <v>212</v>
      </c>
      <c r="I84" s="98">
        <v>0</v>
      </c>
      <c r="J84" s="34" t="s">
        <v>236</v>
      </c>
      <c r="K84" s="35"/>
      <c r="L84" s="109"/>
      <c r="M84" s="109"/>
      <c r="N84" s="101"/>
    </row>
    <row r="85" spans="1:14" ht="12.75" hidden="1" customHeight="1">
      <c r="A85" s="758"/>
      <c r="B85" s="746"/>
      <c r="C85" s="28"/>
      <c r="D85" s="49"/>
      <c r="E85" s="50">
        <v>13</v>
      </c>
      <c r="F85" s="51" t="s">
        <v>122</v>
      </c>
      <c r="G85" s="34" t="s">
        <v>214</v>
      </c>
      <c r="H85" s="34" t="s">
        <v>212</v>
      </c>
      <c r="I85" s="98">
        <v>7777000</v>
      </c>
      <c r="J85" s="34" t="s">
        <v>220</v>
      </c>
      <c r="K85" s="35"/>
      <c r="L85" s="35" t="s">
        <v>229</v>
      </c>
      <c r="M85" s="109"/>
      <c r="N85" s="101"/>
    </row>
    <row r="86" spans="1:14" ht="12.75" hidden="1" customHeight="1">
      <c r="A86" s="758"/>
      <c r="B86" s="746"/>
      <c r="C86" s="15"/>
      <c r="D86" s="1"/>
      <c r="E86" s="50">
        <v>14</v>
      </c>
      <c r="F86" s="51" t="s">
        <v>94</v>
      </c>
      <c r="G86" s="34" t="s">
        <v>214</v>
      </c>
      <c r="H86" s="34" t="s">
        <v>212</v>
      </c>
      <c r="I86" s="98">
        <v>10554000</v>
      </c>
      <c r="J86" s="34" t="s">
        <v>220</v>
      </c>
      <c r="K86" s="35"/>
      <c r="L86" s="35" t="s">
        <v>229</v>
      </c>
      <c r="M86" s="109"/>
      <c r="N86" s="101"/>
    </row>
    <row r="87" spans="1:14" ht="12.75" hidden="1" customHeight="1">
      <c r="A87" s="758"/>
      <c r="B87" s="746"/>
      <c r="C87" s="28"/>
      <c r="D87" s="1"/>
      <c r="E87" s="50">
        <v>15</v>
      </c>
      <c r="F87" s="51" t="s">
        <v>95</v>
      </c>
      <c r="G87" s="34" t="s">
        <v>214</v>
      </c>
      <c r="H87" s="34" t="s">
        <v>212</v>
      </c>
      <c r="I87" s="98">
        <v>5555000</v>
      </c>
      <c r="J87" s="34" t="s">
        <v>220</v>
      </c>
      <c r="K87" s="35"/>
      <c r="L87" s="35" t="s">
        <v>229</v>
      </c>
      <c r="M87" s="109"/>
      <c r="N87" s="91"/>
    </row>
    <row r="88" spans="1:14" ht="12.75" hidden="1" customHeight="1">
      <c r="A88" s="758"/>
      <c r="B88" s="746"/>
      <c r="C88" s="28"/>
      <c r="D88" s="1"/>
      <c r="E88" s="50">
        <v>16</v>
      </c>
      <c r="F88" s="51" t="s">
        <v>96</v>
      </c>
      <c r="G88" s="34" t="s">
        <v>214</v>
      </c>
      <c r="H88" s="34" t="s">
        <v>212</v>
      </c>
      <c r="I88" s="98">
        <v>0</v>
      </c>
      <c r="J88" s="34" t="s">
        <v>236</v>
      </c>
      <c r="K88" s="35"/>
      <c r="L88" s="35"/>
      <c r="M88" s="109"/>
      <c r="N88" s="101"/>
    </row>
    <row r="89" spans="1:14" ht="12.75" hidden="1" customHeight="1">
      <c r="A89" s="758"/>
      <c r="B89" s="746"/>
      <c r="C89" s="15"/>
      <c r="D89" s="1"/>
      <c r="E89" s="50">
        <v>17</v>
      </c>
      <c r="F89" s="51" t="s">
        <v>97</v>
      </c>
      <c r="G89" s="34" t="s">
        <v>214</v>
      </c>
      <c r="H89" s="34" t="s">
        <v>212</v>
      </c>
      <c r="I89" s="98">
        <v>0</v>
      </c>
      <c r="J89" s="34" t="s">
        <v>236</v>
      </c>
      <c r="K89" s="35"/>
      <c r="L89" s="35"/>
      <c r="M89" s="109"/>
      <c r="N89" s="91"/>
    </row>
    <row r="90" spans="1:14" ht="12.75" hidden="1" customHeight="1">
      <c r="A90" s="758"/>
      <c r="B90" s="746"/>
      <c r="C90" s="28"/>
      <c r="D90" s="1"/>
      <c r="E90" s="50">
        <v>18</v>
      </c>
      <c r="F90" s="51" t="s">
        <v>98</v>
      </c>
      <c r="G90" s="34" t="s">
        <v>214</v>
      </c>
      <c r="H90" s="34" t="s">
        <v>212</v>
      </c>
      <c r="I90" s="98">
        <v>0</v>
      </c>
      <c r="J90" s="34" t="s">
        <v>236</v>
      </c>
      <c r="K90" s="35"/>
      <c r="L90" s="35"/>
      <c r="M90" s="109"/>
      <c r="N90" s="101"/>
    </row>
    <row r="91" spans="1:14" ht="12.75" hidden="1" customHeight="1">
      <c r="A91" s="758"/>
      <c r="B91" s="746"/>
      <c r="C91" s="28"/>
      <c r="D91" s="1"/>
      <c r="E91" s="50">
        <v>19</v>
      </c>
      <c r="F91" s="51" t="s">
        <v>99</v>
      </c>
      <c r="G91" s="34" t="s">
        <v>214</v>
      </c>
      <c r="H91" s="34" t="s">
        <v>212</v>
      </c>
      <c r="I91" s="98">
        <v>0</v>
      </c>
      <c r="J91" s="34" t="s">
        <v>236</v>
      </c>
      <c r="K91" s="35"/>
      <c r="L91" s="35"/>
      <c r="M91" s="109"/>
      <c r="N91" s="101"/>
    </row>
    <row r="92" spans="1:14" ht="12.75" hidden="1" customHeight="1">
      <c r="A92" s="758"/>
      <c r="B92" s="746"/>
      <c r="C92" s="15"/>
      <c r="D92" s="1"/>
      <c r="E92" s="50">
        <v>20</v>
      </c>
      <c r="F92" s="51" t="s">
        <v>100</v>
      </c>
      <c r="G92" s="34" t="s">
        <v>214</v>
      </c>
      <c r="H92" s="34" t="s">
        <v>212</v>
      </c>
      <c r="I92" s="98">
        <v>0</v>
      </c>
      <c r="J92" s="34" t="s">
        <v>236</v>
      </c>
      <c r="K92" s="35"/>
      <c r="L92" s="35"/>
      <c r="M92" s="109"/>
      <c r="N92" s="91"/>
    </row>
    <row r="93" spans="1:14" ht="12.75" hidden="1" customHeight="1">
      <c r="A93" s="758"/>
      <c r="B93" s="746"/>
      <c r="C93" s="15"/>
      <c r="D93" s="53"/>
      <c r="E93" s="50">
        <v>21</v>
      </c>
      <c r="F93" s="51" t="s">
        <v>101</v>
      </c>
      <c r="G93" s="34" t="s">
        <v>214</v>
      </c>
      <c r="H93" s="34" t="s">
        <v>212</v>
      </c>
      <c r="I93" s="98">
        <v>0</v>
      </c>
      <c r="J93" s="34" t="s">
        <v>236</v>
      </c>
      <c r="K93" s="35"/>
      <c r="L93" s="35"/>
      <c r="M93" s="109"/>
      <c r="N93" s="91"/>
    </row>
    <row r="94" spans="1:14" ht="12.75" hidden="1" customHeight="1">
      <c r="A94" s="758"/>
      <c r="B94" s="746"/>
      <c r="C94" s="15"/>
      <c r="D94" s="1"/>
      <c r="E94" s="50">
        <v>22</v>
      </c>
      <c r="F94" s="51" t="s">
        <v>102</v>
      </c>
      <c r="G94" s="34" t="s">
        <v>214</v>
      </c>
      <c r="H94" s="34" t="s">
        <v>212</v>
      </c>
      <c r="I94" s="98">
        <v>0</v>
      </c>
      <c r="J94" s="34" t="s">
        <v>220</v>
      </c>
      <c r="K94" s="35"/>
      <c r="L94" s="35" t="s">
        <v>229</v>
      </c>
      <c r="M94" s="109"/>
      <c r="N94" s="91"/>
    </row>
    <row r="95" spans="1:14" ht="12.75" hidden="1" customHeight="1">
      <c r="A95" s="758"/>
      <c r="B95" s="746"/>
      <c r="C95" s="15"/>
      <c r="D95" s="1"/>
      <c r="E95" s="50">
        <v>23</v>
      </c>
      <c r="F95" s="51" t="s">
        <v>103</v>
      </c>
      <c r="G95" s="34" t="s">
        <v>214</v>
      </c>
      <c r="H95" s="34" t="s">
        <v>212</v>
      </c>
      <c r="I95" s="98">
        <v>5555000</v>
      </c>
      <c r="J95" s="34" t="s">
        <v>220</v>
      </c>
      <c r="K95" s="35"/>
      <c r="L95" s="35" t="s">
        <v>229</v>
      </c>
      <c r="M95" s="109"/>
      <c r="N95" s="91"/>
    </row>
    <row r="96" spans="1:14" ht="12.75" hidden="1" customHeight="1">
      <c r="A96" s="758"/>
      <c r="B96" s="746"/>
      <c r="C96" s="15"/>
      <c r="D96" s="1"/>
      <c r="E96" s="50">
        <v>24</v>
      </c>
      <c r="F96" s="51" t="s">
        <v>104</v>
      </c>
      <c r="G96" s="34" t="s">
        <v>214</v>
      </c>
      <c r="H96" s="34" t="s">
        <v>212</v>
      </c>
      <c r="I96" s="98">
        <v>0</v>
      </c>
      <c r="J96" s="34" t="s">
        <v>236</v>
      </c>
      <c r="K96" s="35"/>
      <c r="L96" s="35"/>
      <c r="M96" s="109"/>
      <c r="N96" s="101"/>
    </row>
    <row r="97" spans="1:14" ht="12.75" hidden="1" customHeight="1">
      <c r="A97" s="758"/>
      <c r="B97" s="746"/>
      <c r="C97" s="15"/>
      <c r="D97" s="1"/>
      <c r="E97" s="50">
        <v>25</v>
      </c>
      <c r="F97" s="51" t="s">
        <v>105</v>
      </c>
      <c r="G97" s="34" t="s">
        <v>214</v>
      </c>
      <c r="H97" s="34" t="s">
        <v>212</v>
      </c>
      <c r="I97" s="98">
        <v>12221000</v>
      </c>
      <c r="J97" s="34" t="s">
        <v>220</v>
      </c>
      <c r="K97" s="35"/>
      <c r="L97" s="35" t="s">
        <v>229</v>
      </c>
      <c r="M97" s="109"/>
      <c r="N97" s="101"/>
    </row>
    <row r="98" spans="1:14" ht="12.75" hidden="1" customHeight="1">
      <c r="A98" s="758"/>
      <c r="B98" s="746"/>
      <c r="C98" s="15"/>
      <c r="D98" s="1"/>
      <c r="E98" s="50">
        <v>26</v>
      </c>
      <c r="F98" s="51" t="s">
        <v>106</v>
      </c>
      <c r="G98" s="34" t="s">
        <v>214</v>
      </c>
      <c r="H98" s="34" t="s">
        <v>212</v>
      </c>
      <c r="I98" s="98">
        <v>0</v>
      </c>
      <c r="J98" s="34" t="s">
        <v>236</v>
      </c>
      <c r="K98" s="35"/>
      <c r="L98" s="35"/>
      <c r="M98" s="109"/>
      <c r="N98" s="101"/>
    </row>
    <row r="99" spans="1:14" ht="12.75" hidden="1" customHeight="1">
      <c r="A99" s="758"/>
      <c r="B99" s="746"/>
      <c r="C99" s="15"/>
      <c r="D99" s="1"/>
      <c r="E99" s="50">
        <v>27</v>
      </c>
      <c r="F99" s="51" t="s">
        <v>107</v>
      </c>
      <c r="G99" s="34" t="s">
        <v>214</v>
      </c>
      <c r="H99" s="34" t="s">
        <v>212</v>
      </c>
      <c r="I99" s="98">
        <v>0</v>
      </c>
      <c r="J99" s="20" t="s">
        <v>220</v>
      </c>
      <c r="K99" s="21"/>
      <c r="L99" s="35" t="s">
        <v>229</v>
      </c>
      <c r="M99" s="109"/>
      <c r="N99" s="101"/>
    </row>
    <row r="100" spans="1:14" ht="12.75" hidden="1" customHeight="1">
      <c r="A100" s="758"/>
      <c r="B100" s="746"/>
      <c r="C100" s="15"/>
      <c r="D100" s="1"/>
      <c r="E100" s="50">
        <v>28</v>
      </c>
      <c r="F100" s="51" t="s">
        <v>108</v>
      </c>
      <c r="G100" s="34" t="s">
        <v>214</v>
      </c>
      <c r="H100" s="34" t="s">
        <v>212</v>
      </c>
      <c r="I100" s="98">
        <v>0</v>
      </c>
      <c r="J100" s="20" t="s">
        <v>220</v>
      </c>
      <c r="K100" s="21"/>
      <c r="L100" s="35" t="s">
        <v>229</v>
      </c>
      <c r="M100" s="109"/>
      <c r="N100" s="91"/>
    </row>
    <row r="101" spans="1:14" ht="12.75" hidden="1" customHeight="1">
      <c r="A101" s="758"/>
      <c r="B101" s="746"/>
      <c r="C101" s="15"/>
      <c r="D101" s="1"/>
      <c r="E101" s="50">
        <v>29</v>
      </c>
      <c r="F101" s="51" t="s">
        <v>217</v>
      </c>
      <c r="G101" s="34" t="s">
        <v>214</v>
      </c>
      <c r="H101" s="34" t="s">
        <v>212</v>
      </c>
      <c r="I101" s="98">
        <v>11110000</v>
      </c>
      <c r="J101" s="20" t="s">
        <v>220</v>
      </c>
      <c r="K101" s="21"/>
      <c r="L101" s="35" t="s">
        <v>229</v>
      </c>
      <c r="M101" s="109"/>
      <c r="N101" s="101"/>
    </row>
    <row r="102" spans="1:14" ht="12.75" hidden="1" customHeight="1">
      <c r="A102" s="758"/>
      <c r="B102" s="746"/>
      <c r="C102" s="15"/>
      <c r="D102" s="1"/>
      <c r="E102" s="50">
        <v>30</v>
      </c>
      <c r="F102" s="51" t="s">
        <v>109</v>
      </c>
      <c r="G102" s="34" t="s">
        <v>214</v>
      </c>
      <c r="H102" s="34" t="s">
        <v>212</v>
      </c>
      <c r="I102" s="98">
        <v>5555000</v>
      </c>
      <c r="J102" s="20" t="s">
        <v>220</v>
      </c>
      <c r="K102" s="21"/>
      <c r="L102" s="35" t="s">
        <v>229</v>
      </c>
      <c r="M102" s="109"/>
      <c r="N102" s="101"/>
    </row>
    <row r="103" spans="1:14" ht="12.75" hidden="1" customHeight="1">
      <c r="A103" s="758"/>
      <c r="B103" s="746"/>
      <c r="C103" s="15"/>
      <c r="D103" s="1"/>
      <c r="E103" s="50">
        <v>31</v>
      </c>
      <c r="F103" s="51" t="s">
        <v>218</v>
      </c>
      <c r="G103" s="34" t="s">
        <v>214</v>
      </c>
      <c r="H103" s="34" t="s">
        <v>212</v>
      </c>
      <c r="I103" s="98">
        <v>5555000</v>
      </c>
      <c r="J103" s="20" t="s">
        <v>220</v>
      </c>
      <c r="K103" s="21"/>
      <c r="L103" s="35" t="s">
        <v>229</v>
      </c>
      <c r="M103" s="109"/>
      <c r="N103" s="101"/>
    </row>
    <row r="104" spans="1:14" ht="12.75" hidden="1" customHeight="1">
      <c r="A104" s="758"/>
      <c r="B104" s="746"/>
      <c r="C104" s="15"/>
      <c r="D104" s="1"/>
      <c r="E104" s="50">
        <v>32</v>
      </c>
      <c r="F104" s="51" t="s">
        <v>110</v>
      </c>
      <c r="G104" s="34" t="s">
        <v>214</v>
      </c>
      <c r="H104" s="34" t="s">
        <v>212</v>
      </c>
      <c r="I104" s="98">
        <v>0</v>
      </c>
      <c r="J104" s="34" t="s">
        <v>236</v>
      </c>
      <c r="K104" s="35"/>
      <c r="L104" s="35"/>
      <c r="M104" s="109"/>
      <c r="N104" s="91"/>
    </row>
    <row r="105" spans="1:14" ht="12.75" hidden="1" customHeight="1">
      <c r="A105" s="758"/>
      <c r="B105" s="746"/>
      <c r="C105" s="15"/>
      <c r="D105" s="1"/>
      <c r="E105" s="50">
        <v>33</v>
      </c>
      <c r="F105" s="51" t="s">
        <v>111</v>
      </c>
      <c r="G105" s="34" t="s">
        <v>214</v>
      </c>
      <c r="H105" s="34" t="s">
        <v>212</v>
      </c>
      <c r="I105" s="98">
        <v>0</v>
      </c>
      <c r="J105" s="34" t="s">
        <v>236</v>
      </c>
      <c r="K105" s="35"/>
      <c r="L105" s="35"/>
      <c r="M105" s="109"/>
      <c r="N105" s="101"/>
    </row>
    <row r="106" spans="1:14" ht="12.75" hidden="1" customHeight="1">
      <c r="A106" s="758"/>
      <c r="B106" s="746"/>
      <c r="C106" s="15"/>
      <c r="D106" s="1"/>
      <c r="E106" s="50">
        <v>34</v>
      </c>
      <c r="F106" s="51" t="s">
        <v>219</v>
      </c>
      <c r="G106" s="34" t="s">
        <v>214</v>
      </c>
      <c r="H106" s="34" t="s">
        <v>212</v>
      </c>
      <c r="I106" s="98">
        <v>0</v>
      </c>
      <c r="J106" s="34" t="s">
        <v>236</v>
      </c>
      <c r="K106" s="35"/>
      <c r="L106" s="35"/>
      <c r="M106" s="109"/>
      <c r="N106" s="91"/>
    </row>
    <row r="107" spans="1:14" ht="12.75" hidden="1" customHeight="1">
      <c r="A107" s="758"/>
      <c r="B107" s="746"/>
      <c r="C107" s="15"/>
      <c r="D107" s="1"/>
      <c r="E107" s="50">
        <v>35</v>
      </c>
      <c r="F107" s="51" t="s">
        <v>112</v>
      </c>
      <c r="G107" s="34" t="s">
        <v>214</v>
      </c>
      <c r="H107" s="20" t="s">
        <v>212</v>
      </c>
      <c r="I107" s="98">
        <v>0</v>
      </c>
      <c r="J107" s="34" t="s">
        <v>236</v>
      </c>
      <c r="K107" s="21"/>
      <c r="L107" s="21"/>
      <c r="M107" s="108"/>
      <c r="N107" s="100"/>
    </row>
    <row r="108" spans="1:14" ht="12.75" hidden="1" customHeight="1">
      <c r="A108" s="758"/>
      <c r="B108" s="746"/>
      <c r="C108" s="15"/>
      <c r="D108" s="1"/>
      <c r="E108" s="50">
        <v>36</v>
      </c>
      <c r="F108" s="51" t="s">
        <v>113</v>
      </c>
      <c r="G108" s="34" t="s">
        <v>214</v>
      </c>
      <c r="H108" s="20" t="s">
        <v>212</v>
      </c>
      <c r="I108" s="98">
        <v>44441000</v>
      </c>
      <c r="J108" s="20" t="s">
        <v>220</v>
      </c>
      <c r="K108" s="21"/>
      <c r="L108" s="35" t="s">
        <v>229</v>
      </c>
      <c r="M108" s="108"/>
      <c r="N108" s="91"/>
    </row>
    <row r="109" spans="1:14" ht="12.75" hidden="1" customHeight="1">
      <c r="A109" s="758"/>
      <c r="B109" s="746"/>
      <c r="C109" s="15"/>
      <c r="D109" s="54"/>
      <c r="E109" s="50">
        <v>37</v>
      </c>
      <c r="F109" s="51" t="s">
        <v>114</v>
      </c>
      <c r="G109" s="34" t="s">
        <v>214</v>
      </c>
      <c r="H109" s="34" t="s">
        <v>212</v>
      </c>
      <c r="I109" s="98">
        <v>5555000</v>
      </c>
      <c r="J109" s="20" t="s">
        <v>220</v>
      </c>
      <c r="K109" s="21"/>
      <c r="L109" s="35" t="s">
        <v>229</v>
      </c>
      <c r="M109" s="108"/>
      <c r="N109" s="100"/>
    </row>
    <row r="110" spans="1:14" ht="12.75" hidden="1" customHeight="1">
      <c r="A110" s="758"/>
      <c r="B110" s="746"/>
      <c r="C110" s="15"/>
      <c r="D110" s="54"/>
      <c r="E110" s="50">
        <v>38</v>
      </c>
      <c r="F110" s="51" t="s">
        <v>115</v>
      </c>
      <c r="G110" s="34" t="s">
        <v>214</v>
      </c>
      <c r="H110" s="34" t="s">
        <v>212</v>
      </c>
      <c r="I110" s="97">
        <v>0</v>
      </c>
      <c r="J110" s="20" t="s">
        <v>220</v>
      </c>
      <c r="K110" s="21"/>
      <c r="L110" s="35" t="s">
        <v>229</v>
      </c>
      <c r="M110" s="108"/>
      <c r="N110" s="100"/>
    </row>
    <row r="111" spans="1:14" ht="12.75" hidden="1" customHeight="1">
      <c r="A111" s="758"/>
      <c r="B111" s="746"/>
      <c r="C111" s="15"/>
      <c r="D111" s="54"/>
      <c r="E111" s="50">
        <v>39</v>
      </c>
      <c r="F111" s="51" t="s">
        <v>116</v>
      </c>
      <c r="G111" s="34" t="s">
        <v>214</v>
      </c>
      <c r="H111" s="20" t="s">
        <v>212</v>
      </c>
      <c r="I111" s="98">
        <v>4999000</v>
      </c>
      <c r="J111" s="20" t="s">
        <v>220</v>
      </c>
      <c r="K111" s="21"/>
      <c r="L111" s="35" t="s">
        <v>229</v>
      </c>
      <c r="M111" s="108"/>
      <c r="N111" s="91"/>
    </row>
    <row r="112" spans="1:14" ht="12.75" hidden="1" customHeight="1">
      <c r="A112" s="758"/>
      <c r="B112" s="746"/>
      <c r="C112" s="15"/>
      <c r="D112" s="54"/>
      <c r="E112" s="50">
        <v>40</v>
      </c>
      <c r="F112" s="55" t="s">
        <v>117</v>
      </c>
      <c r="G112" s="34" t="s">
        <v>214</v>
      </c>
      <c r="H112" s="20" t="s">
        <v>212</v>
      </c>
      <c r="I112" s="98">
        <v>0</v>
      </c>
      <c r="J112" s="20" t="s">
        <v>236</v>
      </c>
      <c r="K112" s="21"/>
      <c r="L112" s="35"/>
      <c r="M112" s="108"/>
      <c r="N112" s="91"/>
    </row>
    <row r="113" spans="1:14" ht="12.75" hidden="1" customHeight="1">
      <c r="A113" s="758"/>
      <c r="B113" s="746"/>
      <c r="C113" s="15"/>
      <c r="D113" s="1"/>
      <c r="E113" s="56">
        <v>41</v>
      </c>
      <c r="F113" s="57" t="s">
        <v>118</v>
      </c>
      <c r="G113" s="34" t="s">
        <v>214</v>
      </c>
      <c r="H113" s="20" t="s">
        <v>212</v>
      </c>
      <c r="I113" s="98">
        <v>0</v>
      </c>
      <c r="J113" s="20" t="s">
        <v>236</v>
      </c>
      <c r="K113" s="21"/>
      <c r="L113" s="35"/>
      <c r="M113" s="108"/>
      <c r="N113" s="100"/>
    </row>
    <row r="114" spans="1:14" ht="12.75" hidden="1" customHeight="1">
      <c r="A114" s="758"/>
      <c r="B114" s="746"/>
      <c r="C114" s="15"/>
      <c r="D114" s="1"/>
      <c r="E114" s="56">
        <v>42</v>
      </c>
      <c r="F114" s="57" t="s">
        <v>119</v>
      </c>
      <c r="G114" s="34" t="s">
        <v>214</v>
      </c>
      <c r="H114" s="20" t="s">
        <v>212</v>
      </c>
      <c r="I114" s="98">
        <v>0</v>
      </c>
      <c r="J114" s="20" t="s">
        <v>220</v>
      </c>
      <c r="K114" s="21"/>
      <c r="L114" s="35" t="s">
        <v>229</v>
      </c>
      <c r="M114" s="108"/>
      <c r="N114" s="100"/>
    </row>
    <row r="115" spans="1:14" ht="12.75" hidden="1" customHeight="1">
      <c r="A115" s="758"/>
      <c r="B115" s="746"/>
      <c r="C115" s="15"/>
      <c r="D115" s="1"/>
      <c r="E115" s="56">
        <v>43</v>
      </c>
      <c r="F115" s="57" t="s">
        <v>120</v>
      </c>
      <c r="G115" s="34" t="s">
        <v>214</v>
      </c>
      <c r="H115" s="20" t="s">
        <v>212</v>
      </c>
      <c r="I115" s="98">
        <v>0</v>
      </c>
      <c r="J115" s="20" t="s">
        <v>220</v>
      </c>
      <c r="K115" s="21"/>
      <c r="L115" s="35" t="s">
        <v>229</v>
      </c>
      <c r="M115" s="108"/>
      <c r="N115" s="100"/>
    </row>
    <row r="116" spans="1:14" ht="12.75" hidden="1" customHeight="1">
      <c r="A116" s="758"/>
      <c r="B116" s="746"/>
      <c r="C116" s="15"/>
      <c r="D116" s="54"/>
      <c r="E116" s="58">
        <v>44</v>
      </c>
      <c r="F116" s="55" t="s">
        <v>121</v>
      </c>
      <c r="G116" s="34" t="s">
        <v>214</v>
      </c>
      <c r="H116" s="20" t="s">
        <v>212</v>
      </c>
      <c r="I116" s="98">
        <v>4999000</v>
      </c>
      <c r="J116" s="20" t="s">
        <v>220</v>
      </c>
      <c r="K116" s="21"/>
      <c r="L116" s="35" t="s">
        <v>229</v>
      </c>
      <c r="M116" s="108"/>
      <c r="N116" s="100"/>
    </row>
    <row r="117" spans="1:14" ht="12.75" hidden="1" customHeight="1">
      <c r="A117" s="758"/>
      <c r="B117" s="746"/>
      <c r="C117" s="15"/>
      <c r="D117" s="1"/>
      <c r="E117" s="56">
        <v>45</v>
      </c>
      <c r="F117" s="57" t="s">
        <v>123</v>
      </c>
      <c r="G117" s="34" t="s">
        <v>214</v>
      </c>
      <c r="H117" s="20" t="s">
        <v>212</v>
      </c>
      <c r="I117" s="98">
        <v>22220000</v>
      </c>
      <c r="J117" s="20" t="s">
        <v>220</v>
      </c>
      <c r="K117" s="21"/>
      <c r="L117" s="35" t="s">
        <v>229</v>
      </c>
      <c r="M117" s="108"/>
      <c r="N117" s="100"/>
    </row>
    <row r="118" spans="1:14" ht="12.75" hidden="1" customHeight="1">
      <c r="A118" s="758"/>
      <c r="B118" s="746"/>
      <c r="C118" s="15"/>
      <c r="D118" s="1"/>
      <c r="E118" s="56"/>
      <c r="F118" s="57"/>
      <c r="G118" s="34"/>
      <c r="H118" s="20"/>
      <c r="I118" s="98"/>
      <c r="J118" s="20"/>
      <c r="K118" s="21"/>
      <c r="L118" s="35"/>
      <c r="M118" s="108"/>
      <c r="N118" s="100"/>
    </row>
    <row r="119" spans="1:14" ht="12.75" hidden="1" customHeight="1">
      <c r="A119" s="758"/>
      <c r="B119" s="746"/>
      <c r="C119" s="15">
        <v>2</v>
      </c>
      <c r="D119" s="1" t="s">
        <v>207</v>
      </c>
      <c r="E119" s="56">
        <v>1</v>
      </c>
      <c r="F119" s="57" t="s">
        <v>124</v>
      </c>
      <c r="G119" s="34" t="s">
        <v>214</v>
      </c>
      <c r="H119" s="20" t="s">
        <v>212</v>
      </c>
      <c r="I119" s="98">
        <v>0</v>
      </c>
      <c r="J119" s="20" t="s">
        <v>220</v>
      </c>
      <c r="K119" s="21"/>
      <c r="L119" s="35" t="s">
        <v>229</v>
      </c>
      <c r="M119" s="108"/>
      <c r="N119" s="100"/>
    </row>
    <row r="120" spans="1:14" ht="12.75" hidden="1" customHeight="1">
      <c r="A120" s="758"/>
      <c r="B120" s="746"/>
      <c r="C120" s="15"/>
      <c r="D120" s="1"/>
      <c r="E120" s="56">
        <v>2</v>
      </c>
      <c r="F120" s="57" t="s">
        <v>125</v>
      </c>
      <c r="G120" s="34" t="s">
        <v>214</v>
      </c>
      <c r="H120" s="20" t="s">
        <v>212</v>
      </c>
      <c r="I120" s="98">
        <v>4999000</v>
      </c>
      <c r="J120" s="20" t="s">
        <v>220</v>
      </c>
      <c r="K120" s="21"/>
      <c r="L120" s="35" t="s">
        <v>229</v>
      </c>
      <c r="M120" s="108"/>
      <c r="N120" s="100"/>
    </row>
    <row r="121" spans="1:14" ht="12.75" hidden="1" customHeight="1">
      <c r="A121" s="758"/>
      <c r="B121" s="746"/>
      <c r="C121" s="15"/>
      <c r="D121" s="1"/>
      <c r="E121" s="56">
        <v>3</v>
      </c>
      <c r="F121" s="59" t="s">
        <v>221</v>
      </c>
      <c r="G121" s="34" t="s">
        <v>214</v>
      </c>
      <c r="H121" s="20" t="s">
        <v>212</v>
      </c>
      <c r="I121" s="98">
        <v>5555000</v>
      </c>
      <c r="J121" s="20" t="s">
        <v>220</v>
      </c>
      <c r="K121" s="21"/>
      <c r="L121" s="35" t="s">
        <v>229</v>
      </c>
      <c r="M121" s="108"/>
      <c r="N121" s="100"/>
    </row>
    <row r="122" spans="1:14" ht="12.75" hidden="1" customHeight="1">
      <c r="A122" s="758"/>
      <c r="B122" s="746"/>
      <c r="C122" s="15"/>
      <c r="D122" s="1"/>
      <c r="E122" s="56">
        <v>4</v>
      </c>
      <c r="F122" s="59" t="s">
        <v>126</v>
      </c>
      <c r="G122" s="34" t="s">
        <v>214</v>
      </c>
      <c r="H122" s="20" t="s">
        <v>212</v>
      </c>
      <c r="I122" s="97">
        <v>5555000</v>
      </c>
      <c r="J122" s="20" t="s">
        <v>220</v>
      </c>
      <c r="K122" s="21"/>
      <c r="L122" s="35" t="s">
        <v>229</v>
      </c>
      <c r="M122" s="108"/>
      <c r="N122" s="100"/>
    </row>
    <row r="123" spans="1:14" ht="12.75" hidden="1" customHeight="1">
      <c r="A123" s="758"/>
      <c r="B123" s="746"/>
      <c r="C123" s="15"/>
      <c r="D123" s="54"/>
      <c r="E123" s="56">
        <v>5</v>
      </c>
      <c r="F123" s="57" t="s">
        <v>127</v>
      </c>
      <c r="G123" s="34" t="s">
        <v>214</v>
      </c>
      <c r="H123" s="20" t="s">
        <v>212</v>
      </c>
      <c r="I123" s="98">
        <v>0</v>
      </c>
      <c r="J123" s="20" t="s">
        <v>220</v>
      </c>
      <c r="K123" s="21"/>
      <c r="L123" s="35" t="s">
        <v>229</v>
      </c>
      <c r="M123" s="108"/>
      <c r="N123" s="91"/>
    </row>
    <row r="124" spans="1:14" ht="12.75" hidden="1" customHeight="1">
      <c r="A124" s="758"/>
      <c r="B124" s="746"/>
      <c r="C124" s="15"/>
      <c r="D124" s="54"/>
      <c r="E124" s="56">
        <v>6</v>
      </c>
      <c r="F124" s="55" t="s">
        <v>128</v>
      </c>
      <c r="G124" s="34" t="s">
        <v>214</v>
      </c>
      <c r="H124" s="20" t="s">
        <v>212</v>
      </c>
      <c r="I124" s="98">
        <v>0</v>
      </c>
      <c r="J124" s="20" t="s">
        <v>220</v>
      </c>
      <c r="K124" s="21"/>
      <c r="L124" s="35" t="s">
        <v>229</v>
      </c>
      <c r="M124" s="108"/>
      <c r="N124" s="100"/>
    </row>
    <row r="125" spans="1:14" ht="12.75" hidden="1" customHeight="1">
      <c r="A125" s="758"/>
      <c r="B125" s="746"/>
      <c r="C125" s="15"/>
      <c r="D125" s="54"/>
      <c r="E125" s="56">
        <v>7</v>
      </c>
      <c r="F125" s="55" t="s">
        <v>129</v>
      </c>
      <c r="G125" s="34" t="s">
        <v>214</v>
      </c>
      <c r="H125" s="20" t="s">
        <v>212</v>
      </c>
      <c r="I125" s="98">
        <v>0</v>
      </c>
      <c r="J125" s="20" t="s">
        <v>220</v>
      </c>
      <c r="K125" s="21"/>
      <c r="L125" s="35" t="s">
        <v>229</v>
      </c>
      <c r="M125" s="108"/>
      <c r="N125" s="91"/>
    </row>
    <row r="126" spans="1:14" ht="12.75" hidden="1" customHeight="1">
      <c r="A126" s="758"/>
      <c r="B126" s="746"/>
      <c r="C126" s="15"/>
      <c r="D126" s="54"/>
      <c r="E126" s="56">
        <v>8</v>
      </c>
      <c r="F126" s="55" t="s">
        <v>130</v>
      </c>
      <c r="G126" s="34" t="s">
        <v>214</v>
      </c>
      <c r="H126" s="20" t="s">
        <v>212</v>
      </c>
      <c r="I126" s="98">
        <v>0</v>
      </c>
      <c r="J126" s="34" t="s">
        <v>220</v>
      </c>
      <c r="K126" s="35"/>
      <c r="L126" s="35" t="s">
        <v>229</v>
      </c>
      <c r="M126" s="108"/>
      <c r="N126" s="100"/>
    </row>
    <row r="127" spans="1:14" ht="12.75" hidden="1" customHeight="1">
      <c r="A127" s="758"/>
      <c r="B127" s="746"/>
      <c r="C127" s="15"/>
      <c r="D127" s="54"/>
      <c r="E127" s="56">
        <v>9</v>
      </c>
      <c r="F127" s="55" t="s">
        <v>131</v>
      </c>
      <c r="G127" s="34" t="s">
        <v>214</v>
      </c>
      <c r="H127" s="20" t="s">
        <v>212</v>
      </c>
      <c r="I127" s="98">
        <v>0</v>
      </c>
      <c r="J127" s="20" t="s">
        <v>236</v>
      </c>
      <c r="K127" s="21"/>
      <c r="L127" s="35"/>
      <c r="M127" s="108"/>
      <c r="N127" s="100"/>
    </row>
    <row r="128" spans="1:14" ht="12.75" hidden="1" customHeight="1">
      <c r="A128" s="758"/>
      <c r="B128" s="746"/>
      <c r="C128" s="15"/>
      <c r="D128" s="54"/>
      <c r="E128" s="56">
        <v>10</v>
      </c>
      <c r="F128" s="55" t="s">
        <v>132</v>
      </c>
      <c r="G128" s="34" t="s">
        <v>214</v>
      </c>
      <c r="H128" s="20" t="s">
        <v>212</v>
      </c>
      <c r="I128" s="98">
        <v>0</v>
      </c>
      <c r="J128" s="20" t="s">
        <v>236</v>
      </c>
      <c r="K128" s="21"/>
      <c r="L128" s="35"/>
      <c r="M128" s="108"/>
      <c r="N128" s="100"/>
    </row>
    <row r="129" spans="1:14" ht="12.75" hidden="1" customHeight="1">
      <c r="A129" s="758"/>
      <c r="B129" s="746"/>
      <c r="C129" s="15"/>
      <c r="D129" s="54"/>
      <c r="E129" s="56">
        <v>11</v>
      </c>
      <c r="F129" s="55" t="s">
        <v>133</v>
      </c>
      <c r="G129" s="34" t="s">
        <v>214</v>
      </c>
      <c r="H129" s="20" t="s">
        <v>212</v>
      </c>
      <c r="I129" s="97">
        <v>0</v>
      </c>
      <c r="J129" s="20" t="s">
        <v>220</v>
      </c>
      <c r="K129" s="21"/>
      <c r="L129" s="35" t="s">
        <v>229</v>
      </c>
      <c r="M129" s="108"/>
      <c r="N129" s="100"/>
    </row>
    <row r="130" spans="1:14" ht="12.75" hidden="1" customHeight="1">
      <c r="A130" s="758"/>
      <c r="B130" s="746"/>
      <c r="C130" s="15"/>
      <c r="D130" s="54"/>
      <c r="E130" s="56">
        <v>12</v>
      </c>
      <c r="F130" s="55" t="s">
        <v>134</v>
      </c>
      <c r="G130" s="34" t="s">
        <v>214</v>
      </c>
      <c r="H130" s="20" t="s">
        <v>212</v>
      </c>
      <c r="I130" s="97">
        <v>0</v>
      </c>
      <c r="J130" s="20" t="s">
        <v>220</v>
      </c>
      <c r="K130" s="21"/>
      <c r="L130" s="35" t="s">
        <v>229</v>
      </c>
      <c r="M130" s="108"/>
      <c r="N130" s="100"/>
    </row>
    <row r="131" spans="1:14" ht="12.75" hidden="1" customHeight="1">
      <c r="A131" s="758"/>
      <c r="B131" s="746"/>
      <c r="C131" s="15"/>
      <c r="D131" s="54"/>
      <c r="E131" s="56">
        <v>13</v>
      </c>
      <c r="F131" s="55" t="s">
        <v>135</v>
      </c>
      <c r="G131" s="34" t="s">
        <v>214</v>
      </c>
      <c r="H131" s="20" t="s">
        <v>212</v>
      </c>
      <c r="I131" s="98">
        <v>0</v>
      </c>
      <c r="J131" s="20" t="s">
        <v>236</v>
      </c>
      <c r="K131" s="21"/>
      <c r="L131" s="35"/>
      <c r="M131" s="108"/>
      <c r="N131" s="100"/>
    </row>
    <row r="132" spans="1:14" ht="12.75" hidden="1" customHeight="1">
      <c r="A132" s="758"/>
      <c r="B132" s="746"/>
      <c r="C132" s="15"/>
      <c r="D132" s="54"/>
      <c r="E132" s="56">
        <v>14</v>
      </c>
      <c r="F132" s="55" t="s">
        <v>136</v>
      </c>
      <c r="G132" s="34" t="s">
        <v>214</v>
      </c>
      <c r="H132" s="20" t="s">
        <v>212</v>
      </c>
      <c r="I132" s="98">
        <v>0</v>
      </c>
      <c r="J132" s="20" t="s">
        <v>220</v>
      </c>
      <c r="K132" s="21"/>
      <c r="L132" s="35" t="s">
        <v>229</v>
      </c>
      <c r="M132" s="108"/>
      <c r="N132" s="100"/>
    </row>
    <row r="133" spans="1:14" ht="12.75" hidden="1" customHeight="1">
      <c r="A133" s="758"/>
      <c r="B133" s="746"/>
      <c r="C133" s="15"/>
      <c r="D133" s="54"/>
      <c r="E133" s="56">
        <v>15</v>
      </c>
      <c r="F133" s="55" t="s">
        <v>137</v>
      </c>
      <c r="G133" s="34" t="s">
        <v>214</v>
      </c>
      <c r="H133" s="20" t="s">
        <v>212</v>
      </c>
      <c r="I133" s="98">
        <v>0</v>
      </c>
      <c r="J133" s="20" t="s">
        <v>236</v>
      </c>
      <c r="K133" s="21"/>
      <c r="L133" s="35"/>
      <c r="M133" s="108"/>
      <c r="N133" s="100"/>
    </row>
    <row r="134" spans="1:14" ht="12.75" hidden="1" customHeight="1">
      <c r="A134" s="758"/>
      <c r="B134" s="746"/>
      <c r="C134" s="15"/>
      <c r="D134" s="54"/>
      <c r="E134" s="56">
        <v>16</v>
      </c>
      <c r="F134" s="55" t="s">
        <v>138</v>
      </c>
      <c r="G134" s="34" t="s">
        <v>214</v>
      </c>
      <c r="H134" s="20" t="s">
        <v>212</v>
      </c>
      <c r="I134" s="98">
        <v>0</v>
      </c>
      <c r="J134" s="20" t="s">
        <v>220</v>
      </c>
      <c r="K134" s="21"/>
      <c r="L134" s="35" t="s">
        <v>229</v>
      </c>
      <c r="M134" s="108"/>
      <c r="N134" s="91"/>
    </row>
    <row r="135" spans="1:14" ht="12.75" hidden="1" customHeight="1">
      <c r="A135" s="758"/>
      <c r="B135" s="746"/>
      <c r="C135" s="15"/>
      <c r="D135" s="54"/>
      <c r="E135" s="56">
        <v>17</v>
      </c>
      <c r="F135" s="55" t="s">
        <v>139</v>
      </c>
      <c r="G135" s="34" t="s">
        <v>214</v>
      </c>
      <c r="H135" s="20" t="s">
        <v>212</v>
      </c>
      <c r="I135" s="98">
        <v>0</v>
      </c>
      <c r="J135" s="20" t="s">
        <v>236</v>
      </c>
      <c r="K135" s="21"/>
      <c r="L135" s="35"/>
      <c r="M135" s="108"/>
      <c r="N135" s="91"/>
    </row>
    <row r="136" spans="1:14" ht="12.75" hidden="1" customHeight="1">
      <c r="A136" s="758"/>
      <c r="B136" s="746"/>
      <c r="C136" s="15"/>
      <c r="D136" s="54"/>
      <c r="E136" s="56">
        <v>18</v>
      </c>
      <c r="F136" s="55" t="s">
        <v>140</v>
      </c>
      <c r="G136" s="34" t="s">
        <v>214</v>
      </c>
      <c r="H136" s="20" t="s">
        <v>212</v>
      </c>
      <c r="I136" s="97">
        <v>22220000</v>
      </c>
      <c r="J136" s="34" t="s">
        <v>220</v>
      </c>
      <c r="K136" s="35"/>
      <c r="L136" s="35" t="s">
        <v>229</v>
      </c>
      <c r="M136" s="108"/>
      <c r="N136" s="100"/>
    </row>
    <row r="137" spans="1:14" ht="12.75" hidden="1" customHeight="1">
      <c r="A137" s="758"/>
      <c r="B137" s="746"/>
      <c r="C137" s="15"/>
      <c r="D137" s="54"/>
      <c r="E137" s="56">
        <v>19</v>
      </c>
      <c r="F137" s="55" t="s">
        <v>141</v>
      </c>
      <c r="G137" s="34" t="s">
        <v>214</v>
      </c>
      <c r="H137" s="20" t="s">
        <v>212</v>
      </c>
      <c r="I137" s="97">
        <v>5555000</v>
      </c>
      <c r="J137" s="34" t="s">
        <v>220</v>
      </c>
      <c r="K137" s="35"/>
      <c r="L137" s="35" t="s">
        <v>229</v>
      </c>
      <c r="M137" s="108"/>
      <c r="N137" s="100"/>
    </row>
    <row r="138" spans="1:14" ht="12.75" hidden="1" customHeight="1">
      <c r="A138" s="758"/>
      <c r="B138" s="746"/>
      <c r="C138" s="15"/>
      <c r="D138" s="54"/>
      <c r="E138" s="56">
        <v>20</v>
      </c>
      <c r="F138" s="55" t="s">
        <v>142</v>
      </c>
      <c r="G138" s="34" t="s">
        <v>214</v>
      </c>
      <c r="H138" s="20" t="s">
        <v>212</v>
      </c>
      <c r="I138" s="97">
        <v>0</v>
      </c>
      <c r="J138" s="20" t="s">
        <v>220</v>
      </c>
      <c r="K138" s="21"/>
      <c r="L138" s="35" t="s">
        <v>229</v>
      </c>
      <c r="M138" s="108"/>
      <c r="N138" s="100"/>
    </row>
    <row r="139" spans="1:14" ht="12.75" hidden="1" customHeight="1">
      <c r="A139" s="758"/>
      <c r="B139" s="746"/>
      <c r="C139" s="15"/>
      <c r="D139" s="54"/>
      <c r="E139" s="56">
        <v>21</v>
      </c>
      <c r="F139" s="55" t="s">
        <v>143</v>
      </c>
      <c r="G139" s="34" t="s">
        <v>214</v>
      </c>
      <c r="H139" s="20" t="s">
        <v>212</v>
      </c>
      <c r="I139" s="97">
        <v>5555000</v>
      </c>
      <c r="J139" s="20" t="s">
        <v>220</v>
      </c>
      <c r="K139" s="21"/>
      <c r="L139" s="35" t="s">
        <v>229</v>
      </c>
      <c r="M139" s="108"/>
      <c r="N139" s="100"/>
    </row>
    <row r="140" spans="1:14" ht="12.75" hidden="1" customHeight="1">
      <c r="A140" s="758"/>
      <c r="B140" s="746"/>
      <c r="C140" s="15"/>
      <c r="D140" s="54"/>
      <c r="E140" s="56">
        <v>22</v>
      </c>
      <c r="F140" s="55" t="s">
        <v>144</v>
      </c>
      <c r="G140" s="34" t="s">
        <v>214</v>
      </c>
      <c r="H140" s="20" t="s">
        <v>212</v>
      </c>
      <c r="I140" s="98">
        <v>0</v>
      </c>
      <c r="J140" s="20" t="s">
        <v>236</v>
      </c>
      <c r="K140" s="21"/>
      <c r="L140" s="35"/>
      <c r="M140" s="108"/>
      <c r="N140" s="91"/>
    </row>
    <row r="141" spans="1:14" ht="12.75" hidden="1" customHeight="1">
      <c r="A141" s="758"/>
      <c r="B141" s="746"/>
      <c r="C141" s="15"/>
      <c r="D141" s="54"/>
      <c r="E141" s="56">
        <v>23</v>
      </c>
      <c r="F141" s="55" t="s">
        <v>145</v>
      </c>
      <c r="G141" s="34" t="s">
        <v>214</v>
      </c>
      <c r="H141" s="20" t="s">
        <v>212</v>
      </c>
      <c r="I141" s="98">
        <v>0</v>
      </c>
      <c r="J141" s="20" t="s">
        <v>236</v>
      </c>
      <c r="K141" s="21"/>
      <c r="L141" s="35"/>
      <c r="M141" s="108"/>
      <c r="N141" s="100"/>
    </row>
    <row r="142" spans="1:14" ht="12.75" hidden="1" customHeight="1">
      <c r="A142" s="758"/>
      <c r="B142" s="746"/>
      <c r="C142" s="15"/>
      <c r="D142" s="54"/>
      <c r="E142" s="56">
        <v>24</v>
      </c>
      <c r="F142" s="55" t="s">
        <v>146</v>
      </c>
      <c r="G142" s="34" t="s">
        <v>214</v>
      </c>
      <c r="H142" s="20" t="s">
        <v>212</v>
      </c>
      <c r="I142" s="97">
        <v>0</v>
      </c>
      <c r="J142" s="20" t="s">
        <v>236</v>
      </c>
      <c r="K142" s="21"/>
      <c r="L142" s="35"/>
      <c r="M142" s="108"/>
      <c r="N142" s="100"/>
    </row>
    <row r="143" spans="1:14" ht="12.75" hidden="1" customHeight="1">
      <c r="A143" s="758"/>
      <c r="B143" s="746"/>
      <c r="C143" s="15"/>
      <c r="D143" s="54"/>
      <c r="E143" s="56">
        <v>25</v>
      </c>
      <c r="F143" s="55" t="s">
        <v>147</v>
      </c>
      <c r="G143" s="34" t="s">
        <v>214</v>
      </c>
      <c r="H143" s="20" t="s">
        <v>212</v>
      </c>
      <c r="I143" s="98">
        <v>0</v>
      </c>
      <c r="J143" s="20" t="s">
        <v>236</v>
      </c>
      <c r="K143" s="21"/>
      <c r="L143" s="35"/>
      <c r="M143" s="108"/>
      <c r="N143" s="100"/>
    </row>
    <row r="144" spans="1:14" ht="12.75" hidden="1" customHeight="1">
      <c r="A144" s="758"/>
      <c r="B144" s="746"/>
      <c r="C144" s="15"/>
      <c r="D144" s="54"/>
      <c r="E144" s="56">
        <v>26</v>
      </c>
      <c r="F144" s="55" t="s">
        <v>148</v>
      </c>
      <c r="G144" s="34" t="s">
        <v>214</v>
      </c>
      <c r="H144" s="20" t="s">
        <v>212</v>
      </c>
      <c r="I144" s="98">
        <v>0</v>
      </c>
      <c r="J144" s="20" t="s">
        <v>236</v>
      </c>
      <c r="K144" s="21"/>
      <c r="L144" s="35"/>
      <c r="M144" s="108"/>
      <c r="N144" s="100"/>
    </row>
    <row r="145" spans="1:14" ht="12.75" hidden="1" customHeight="1">
      <c r="A145" s="758"/>
      <c r="B145" s="746"/>
      <c r="C145" s="15"/>
      <c r="D145" s="54"/>
      <c r="E145" s="56">
        <v>27</v>
      </c>
      <c r="F145" s="55" t="s">
        <v>149</v>
      </c>
      <c r="G145" s="34" t="s">
        <v>214</v>
      </c>
      <c r="H145" s="20" t="s">
        <v>212</v>
      </c>
      <c r="I145" s="98">
        <v>49996000</v>
      </c>
      <c r="J145" s="34" t="s">
        <v>220</v>
      </c>
      <c r="K145" s="35"/>
      <c r="L145" s="35" t="s">
        <v>229</v>
      </c>
      <c r="M145" s="108"/>
      <c r="N145" s="100"/>
    </row>
    <row r="146" spans="1:14" ht="12.75" hidden="1" customHeight="1">
      <c r="A146" s="758"/>
      <c r="B146" s="746"/>
      <c r="C146" s="15"/>
      <c r="D146" s="54"/>
      <c r="E146" s="56">
        <v>28</v>
      </c>
      <c r="F146" s="55" t="s">
        <v>150</v>
      </c>
      <c r="G146" s="34" t="s">
        <v>214</v>
      </c>
      <c r="H146" s="20" t="s">
        <v>212</v>
      </c>
      <c r="I146" s="98">
        <v>22220000</v>
      </c>
      <c r="J146" s="34" t="s">
        <v>220</v>
      </c>
      <c r="K146" s="35"/>
      <c r="L146" s="35" t="s">
        <v>229</v>
      </c>
      <c r="M146" s="108"/>
      <c r="N146" s="100"/>
    </row>
    <row r="147" spans="1:14" ht="12.75" hidden="1" customHeight="1">
      <c r="A147" s="758"/>
      <c r="B147" s="746"/>
      <c r="C147" s="15"/>
      <c r="D147" s="54"/>
      <c r="E147" s="56">
        <v>29</v>
      </c>
      <c r="F147" s="55" t="s">
        <v>151</v>
      </c>
      <c r="G147" s="34" t="s">
        <v>214</v>
      </c>
      <c r="H147" s="20" t="s">
        <v>212</v>
      </c>
      <c r="I147" s="98">
        <v>0</v>
      </c>
      <c r="J147" s="20" t="s">
        <v>236</v>
      </c>
      <c r="K147" s="21"/>
      <c r="L147" s="21"/>
      <c r="M147" s="108"/>
      <c r="N147" s="91"/>
    </row>
    <row r="148" spans="1:14" ht="12.75" hidden="1" customHeight="1">
      <c r="A148" s="758"/>
      <c r="B148" s="746"/>
      <c r="C148" s="15"/>
      <c r="D148" s="54"/>
      <c r="E148" s="56">
        <v>30</v>
      </c>
      <c r="F148" s="55" t="s">
        <v>152</v>
      </c>
      <c r="G148" s="34" t="s">
        <v>214</v>
      </c>
      <c r="H148" s="20" t="s">
        <v>212</v>
      </c>
      <c r="I148" s="98">
        <v>0</v>
      </c>
      <c r="J148" s="20" t="s">
        <v>236</v>
      </c>
      <c r="K148" s="21"/>
      <c r="L148" s="35"/>
      <c r="M148" s="108"/>
      <c r="N148" s="100"/>
    </row>
    <row r="149" spans="1:14" ht="12.75" hidden="1" customHeight="1">
      <c r="A149" s="758"/>
      <c r="B149" s="746"/>
      <c r="C149" s="15"/>
      <c r="D149" s="54"/>
      <c r="E149" s="56">
        <v>31</v>
      </c>
      <c r="F149" s="55" t="s">
        <v>153</v>
      </c>
      <c r="G149" s="34" t="s">
        <v>214</v>
      </c>
      <c r="H149" s="20" t="s">
        <v>212</v>
      </c>
      <c r="I149" s="98">
        <v>49996000</v>
      </c>
      <c r="J149" s="20" t="s">
        <v>220</v>
      </c>
      <c r="K149" s="21"/>
      <c r="L149" s="35" t="s">
        <v>229</v>
      </c>
      <c r="M149" s="108"/>
      <c r="N149" s="100"/>
    </row>
    <row r="150" spans="1:14" ht="12.75" hidden="1" customHeight="1">
      <c r="A150" s="758"/>
      <c r="B150" s="746"/>
      <c r="C150" s="15"/>
      <c r="D150" s="54"/>
      <c r="E150" s="56">
        <v>32</v>
      </c>
      <c r="F150" s="55" t="s">
        <v>154</v>
      </c>
      <c r="G150" s="34" t="s">
        <v>214</v>
      </c>
      <c r="H150" s="20" t="s">
        <v>212</v>
      </c>
      <c r="I150" s="98">
        <v>5555000</v>
      </c>
      <c r="J150" s="34" t="s">
        <v>220</v>
      </c>
      <c r="K150" s="35"/>
      <c r="L150" s="35" t="s">
        <v>229</v>
      </c>
      <c r="M150" s="108"/>
      <c r="N150" s="100"/>
    </row>
    <row r="151" spans="1:14" ht="12.75" hidden="1" customHeight="1">
      <c r="A151" s="758"/>
      <c r="B151" s="746"/>
      <c r="C151" s="15"/>
      <c r="D151" s="54"/>
      <c r="E151" s="56">
        <v>33</v>
      </c>
      <c r="F151" s="55" t="s">
        <v>222</v>
      </c>
      <c r="G151" s="34" t="s">
        <v>214</v>
      </c>
      <c r="H151" s="20" t="s">
        <v>212</v>
      </c>
      <c r="I151" s="98">
        <v>0</v>
      </c>
      <c r="J151" s="34" t="s">
        <v>220</v>
      </c>
      <c r="K151" s="35"/>
      <c r="L151" s="35" t="s">
        <v>229</v>
      </c>
      <c r="M151" s="108"/>
      <c r="N151" s="100"/>
    </row>
    <row r="152" spans="1:14" ht="12.75" hidden="1" customHeight="1">
      <c r="A152" s="758"/>
      <c r="B152" s="746"/>
      <c r="C152" s="15"/>
      <c r="D152" s="54"/>
      <c r="E152" s="56">
        <v>34</v>
      </c>
      <c r="F152" s="55" t="s">
        <v>223</v>
      </c>
      <c r="G152" s="34" t="s">
        <v>214</v>
      </c>
      <c r="H152" s="20" t="s">
        <v>212</v>
      </c>
      <c r="I152" s="98">
        <v>5555000</v>
      </c>
      <c r="J152" s="34" t="s">
        <v>220</v>
      </c>
      <c r="K152" s="35"/>
      <c r="L152" s="35" t="s">
        <v>229</v>
      </c>
      <c r="M152" s="108"/>
      <c r="N152" s="100"/>
    </row>
    <row r="153" spans="1:14" ht="12.75" hidden="1" customHeight="1">
      <c r="A153" s="758"/>
      <c r="B153" s="746"/>
      <c r="C153" s="15"/>
      <c r="D153" s="54"/>
      <c r="E153" s="56">
        <v>35</v>
      </c>
      <c r="F153" s="55" t="s">
        <v>224</v>
      </c>
      <c r="G153" s="34" t="s">
        <v>214</v>
      </c>
      <c r="H153" s="20" t="s">
        <v>212</v>
      </c>
      <c r="I153" s="98">
        <v>0</v>
      </c>
      <c r="J153" s="34" t="s">
        <v>220</v>
      </c>
      <c r="K153" s="35"/>
      <c r="L153" s="35" t="s">
        <v>229</v>
      </c>
      <c r="M153" s="108"/>
      <c r="N153" s="100"/>
    </row>
    <row r="154" spans="1:14" ht="12.75" hidden="1" customHeight="1">
      <c r="A154" s="758"/>
      <c r="B154" s="746"/>
      <c r="C154" s="15"/>
      <c r="D154" s="54"/>
      <c r="E154" s="56">
        <v>36</v>
      </c>
      <c r="F154" s="55" t="s">
        <v>225</v>
      </c>
      <c r="G154" s="34" t="s">
        <v>214</v>
      </c>
      <c r="H154" s="20" t="s">
        <v>212</v>
      </c>
      <c r="I154" s="98">
        <v>27775000</v>
      </c>
      <c r="J154" s="34" t="s">
        <v>220</v>
      </c>
      <c r="K154" s="35"/>
      <c r="L154" s="35" t="s">
        <v>229</v>
      </c>
      <c r="M154" s="108"/>
      <c r="N154" s="91"/>
    </row>
    <row r="155" spans="1:14" ht="12.75" hidden="1" customHeight="1">
      <c r="A155" s="758"/>
      <c r="B155" s="746"/>
      <c r="C155" s="15"/>
      <c r="D155" s="1"/>
      <c r="E155" s="56">
        <v>37</v>
      </c>
      <c r="F155" s="57" t="s">
        <v>226</v>
      </c>
      <c r="G155" s="34" t="s">
        <v>214</v>
      </c>
      <c r="H155" s="20" t="s">
        <v>212</v>
      </c>
      <c r="I155" s="98">
        <v>0</v>
      </c>
      <c r="J155" s="20" t="s">
        <v>236</v>
      </c>
      <c r="K155" s="21"/>
      <c r="L155" s="35"/>
      <c r="M155" s="108"/>
      <c r="N155" s="91"/>
    </row>
    <row r="156" spans="1:14" ht="12.75" hidden="1" customHeight="1">
      <c r="A156" s="758"/>
      <c r="B156" s="746"/>
      <c r="C156" s="15"/>
      <c r="D156" s="1"/>
      <c r="E156" s="56">
        <v>38</v>
      </c>
      <c r="F156" s="57" t="s">
        <v>227</v>
      </c>
      <c r="G156" s="34" t="s">
        <v>214</v>
      </c>
      <c r="H156" s="20" t="s">
        <v>212</v>
      </c>
      <c r="I156" s="98">
        <v>0</v>
      </c>
      <c r="J156" s="34" t="s">
        <v>220</v>
      </c>
      <c r="K156" s="35"/>
      <c r="L156" s="35" t="s">
        <v>229</v>
      </c>
      <c r="M156" s="108"/>
      <c r="N156" s="100"/>
    </row>
    <row r="157" spans="1:14" ht="12.75" hidden="1" customHeight="1">
      <c r="A157" s="758"/>
      <c r="B157" s="746"/>
      <c r="C157" s="15"/>
      <c r="D157" s="1"/>
      <c r="E157" s="56"/>
      <c r="F157" s="57"/>
      <c r="G157" s="34"/>
      <c r="H157" s="20"/>
      <c r="I157" s="98"/>
      <c r="J157" s="34"/>
      <c r="K157" s="35"/>
      <c r="L157" s="35"/>
      <c r="M157" s="108"/>
      <c r="N157" s="100"/>
    </row>
    <row r="158" spans="1:14" ht="12.75" hidden="1" customHeight="1">
      <c r="A158" s="758"/>
      <c r="B158" s="746"/>
      <c r="C158" s="15">
        <v>3</v>
      </c>
      <c r="D158" s="60" t="s">
        <v>208</v>
      </c>
      <c r="E158" s="56">
        <v>1</v>
      </c>
      <c r="F158" s="57" t="s">
        <v>155</v>
      </c>
      <c r="G158" s="34" t="s">
        <v>214</v>
      </c>
      <c r="H158" s="20" t="s">
        <v>212</v>
      </c>
      <c r="I158" s="98">
        <v>0</v>
      </c>
      <c r="J158" s="20" t="s">
        <v>236</v>
      </c>
      <c r="K158" s="21"/>
      <c r="L158" s="35"/>
      <c r="M158" s="108"/>
      <c r="N158" s="91"/>
    </row>
    <row r="159" spans="1:14" ht="12.75" hidden="1" customHeight="1">
      <c r="A159" s="758"/>
      <c r="B159" s="746"/>
      <c r="C159" s="15"/>
      <c r="D159" s="60"/>
      <c r="E159" s="56">
        <v>2</v>
      </c>
      <c r="F159" s="57" t="s">
        <v>156</v>
      </c>
      <c r="G159" s="34" t="s">
        <v>214</v>
      </c>
      <c r="H159" s="20" t="s">
        <v>212</v>
      </c>
      <c r="I159" s="98">
        <v>0</v>
      </c>
      <c r="J159" s="20" t="s">
        <v>220</v>
      </c>
      <c r="K159" s="21"/>
      <c r="L159" s="35" t="s">
        <v>229</v>
      </c>
      <c r="M159" s="108"/>
      <c r="N159" s="100"/>
    </row>
    <row r="160" spans="1:14" ht="12.75" hidden="1" customHeight="1">
      <c r="A160" s="758"/>
      <c r="B160" s="746"/>
      <c r="C160" s="15"/>
      <c r="D160" s="60"/>
      <c r="E160" s="56">
        <v>3</v>
      </c>
      <c r="F160" s="57" t="s">
        <v>157</v>
      </c>
      <c r="G160" s="34" t="s">
        <v>214</v>
      </c>
      <c r="H160" s="20" t="s">
        <v>212</v>
      </c>
      <c r="I160" s="98">
        <v>0</v>
      </c>
      <c r="J160" s="20" t="s">
        <v>236</v>
      </c>
      <c r="K160" s="21"/>
      <c r="L160" s="35"/>
      <c r="M160" s="108"/>
      <c r="N160" s="100"/>
    </row>
    <row r="161" spans="1:14" ht="12.75" hidden="1" customHeight="1">
      <c r="A161" s="758"/>
      <c r="B161" s="746"/>
      <c r="C161" s="15"/>
      <c r="D161" s="60"/>
      <c r="E161" s="56">
        <v>4</v>
      </c>
      <c r="F161" s="57" t="s">
        <v>158</v>
      </c>
      <c r="G161" s="34" t="s">
        <v>214</v>
      </c>
      <c r="H161" s="20" t="s">
        <v>212</v>
      </c>
      <c r="I161" s="97">
        <v>0</v>
      </c>
      <c r="J161" s="20" t="s">
        <v>236</v>
      </c>
      <c r="K161" s="21"/>
      <c r="L161" s="21"/>
      <c r="M161" s="108"/>
      <c r="N161" s="100"/>
    </row>
    <row r="162" spans="1:14" ht="12.75" hidden="1" customHeight="1">
      <c r="A162" s="758"/>
      <c r="B162" s="746"/>
      <c r="C162" s="15"/>
      <c r="D162" s="60"/>
      <c r="E162" s="56">
        <v>5</v>
      </c>
      <c r="F162" s="57" t="s">
        <v>159</v>
      </c>
      <c r="G162" s="34" t="s">
        <v>214</v>
      </c>
      <c r="H162" s="20" t="s">
        <v>212</v>
      </c>
      <c r="I162" s="98">
        <v>0</v>
      </c>
      <c r="J162" s="20" t="s">
        <v>236</v>
      </c>
      <c r="K162" s="21"/>
      <c r="L162" s="35"/>
      <c r="M162" s="108"/>
      <c r="N162" s="91"/>
    </row>
    <row r="163" spans="1:14" ht="12.75" hidden="1" customHeight="1">
      <c r="A163" s="758"/>
      <c r="B163" s="746"/>
      <c r="C163" s="15"/>
      <c r="D163" s="60"/>
      <c r="E163" s="56">
        <v>6</v>
      </c>
      <c r="F163" s="57" t="s">
        <v>160</v>
      </c>
      <c r="G163" s="34" t="s">
        <v>214</v>
      </c>
      <c r="H163" s="20" t="s">
        <v>212</v>
      </c>
      <c r="I163" s="97">
        <v>0</v>
      </c>
      <c r="J163" s="34" t="s">
        <v>236</v>
      </c>
      <c r="K163" s="35"/>
      <c r="L163" s="35"/>
      <c r="M163" s="108"/>
      <c r="N163" s="100"/>
    </row>
    <row r="164" spans="1:14" ht="12.75" hidden="1" customHeight="1">
      <c r="A164" s="758"/>
      <c r="B164" s="746"/>
      <c r="C164" s="15"/>
      <c r="D164" s="60"/>
      <c r="E164" s="56">
        <v>7</v>
      </c>
      <c r="F164" s="57" t="s">
        <v>237</v>
      </c>
      <c r="G164" s="34" t="s">
        <v>214</v>
      </c>
      <c r="H164" s="20" t="s">
        <v>212</v>
      </c>
      <c r="I164" s="98">
        <v>5555000</v>
      </c>
      <c r="J164" s="20" t="s">
        <v>220</v>
      </c>
      <c r="K164" s="21"/>
      <c r="L164" s="35" t="s">
        <v>229</v>
      </c>
      <c r="M164" s="108"/>
      <c r="N164" s="100"/>
    </row>
    <row r="165" spans="1:14" ht="12.75" hidden="1" customHeight="1">
      <c r="A165" s="758"/>
      <c r="B165" s="746"/>
      <c r="C165" s="15"/>
      <c r="D165" s="60"/>
      <c r="E165" s="56">
        <v>8</v>
      </c>
      <c r="F165" s="57" t="s">
        <v>245</v>
      </c>
      <c r="G165" s="34" t="s">
        <v>214</v>
      </c>
      <c r="H165" s="20" t="s">
        <v>212</v>
      </c>
      <c r="I165" s="98">
        <v>11110000</v>
      </c>
      <c r="J165" s="20" t="s">
        <v>220</v>
      </c>
      <c r="K165" s="21"/>
      <c r="L165" s="35" t="s">
        <v>229</v>
      </c>
      <c r="M165" s="108"/>
      <c r="N165" s="100"/>
    </row>
    <row r="166" spans="1:14" ht="12.75" hidden="1" customHeight="1">
      <c r="A166" s="758"/>
      <c r="B166" s="746"/>
      <c r="C166" s="15"/>
      <c r="D166" s="60"/>
      <c r="E166" s="56">
        <v>9</v>
      </c>
      <c r="F166" s="57" t="s">
        <v>246</v>
      </c>
      <c r="G166" s="34" t="s">
        <v>214</v>
      </c>
      <c r="H166" s="20" t="s">
        <v>212</v>
      </c>
      <c r="I166" s="98">
        <v>0</v>
      </c>
      <c r="J166" s="20" t="s">
        <v>220</v>
      </c>
      <c r="K166" s="21"/>
      <c r="L166" s="35" t="s">
        <v>229</v>
      </c>
      <c r="M166" s="108"/>
      <c r="N166" s="100"/>
    </row>
    <row r="167" spans="1:14" ht="12.75" hidden="1" customHeight="1">
      <c r="A167" s="758"/>
      <c r="B167" s="746"/>
      <c r="C167" s="15"/>
      <c r="D167" s="60"/>
      <c r="E167" s="56">
        <v>10</v>
      </c>
      <c r="F167" s="57" t="s">
        <v>161</v>
      </c>
      <c r="G167" s="34" t="s">
        <v>214</v>
      </c>
      <c r="H167" s="20" t="s">
        <v>212</v>
      </c>
      <c r="I167" s="98">
        <v>13887000</v>
      </c>
      <c r="J167" s="20" t="s">
        <v>220</v>
      </c>
      <c r="K167" s="21"/>
      <c r="L167" s="35" t="s">
        <v>229</v>
      </c>
      <c r="M167" s="108"/>
      <c r="N167" s="100"/>
    </row>
    <row r="168" spans="1:14" ht="12.75" hidden="1" customHeight="1">
      <c r="A168" s="758"/>
      <c r="B168" s="746"/>
      <c r="C168" s="15"/>
      <c r="D168" s="60"/>
      <c r="E168" s="56">
        <v>11</v>
      </c>
      <c r="F168" s="57" t="s">
        <v>228</v>
      </c>
      <c r="G168" s="34" t="s">
        <v>214</v>
      </c>
      <c r="H168" s="20" t="s">
        <v>212</v>
      </c>
      <c r="I168" s="98">
        <v>0</v>
      </c>
      <c r="J168" s="20" t="s">
        <v>236</v>
      </c>
      <c r="K168" s="21"/>
      <c r="L168" s="35"/>
      <c r="M168" s="108"/>
      <c r="N168" s="100"/>
    </row>
    <row r="169" spans="1:14" ht="12.75" hidden="1" customHeight="1">
      <c r="A169" s="758"/>
      <c r="B169" s="746"/>
      <c r="C169" s="15"/>
      <c r="D169" s="60"/>
      <c r="E169" s="56">
        <v>12</v>
      </c>
      <c r="F169" s="57" t="s">
        <v>162</v>
      </c>
      <c r="G169" s="34" t="s">
        <v>214</v>
      </c>
      <c r="H169" s="20" t="s">
        <v>212</v>
      </c>
      <c r="I169" s="98">
        <v>0</v>
      </c>
      <c r="J169" s="20" t="s">
        <v>236</v>
      </c>
      <c r="K169" s="21"/>
      <c r="L169" s="35"/>
      <c r="M169" s="108"/>
      <c r="N169" s="100"/>
    </row>
    <row r="170" spans="1:14" ht="12.75" hidden="1" customHeight="1">
      <c r="A170" s="758"/>
      <c r="B170" s="746"/>
      <c r="C170" s="15"/>
      <c r="D170" s="60"/>
      <c r="E170" s="56">
        <v>13</v>
      </c>
      <c r="F170" s="57" t="s">
        <v>163</v>
      </c>
      <c r="G170" s="34" t="s">
        <v>214</v>
      </c>
      <c r="H170" s="20" t="s">
        <v>212</v>
      </c>
      <c r="I170" s="98">
        <v>0</v>
      </c>
      <c r="J170" s="20" t="s">
        <v>236</v>
      </c>
      <c r="K170" s="21"/>
      <c r="L170" s="35"/>
      <c r="M170" s="108"/>
      <c r="N170" s="100"/>
    </row>
    <row r="171" spans="1:14" ht="12.75" hidden="1" customHeight="1">
      <c r="A171" s="758"/>
      <c r="B171" s="746"/>
      <c r="C171" s="15"/>
      <c r="D171" s="60"/>
      <c r="E171" s="56">
        <v>14</v>
      </c>
      <c r="F171" s="57" t="s">
        <v>164</v>
      </c>
      <c r="G171" s="34" t="s">
        <v>214</v>
      </c>
      <c r="H171" s="20" t="s">
        <v>212</v>
      </c>
      <c r="I171" s="97">
        <v>11110000</v>
      </c>
      <c r="J171" s="20" t="s">
        <v>220</v>
      </c>
      <c r="K171" s="21"/>
      <c r="L171" s="35" t="s">
        <v>229</v>
      </c>
      <c r="M171" s="108"/>
      <c r="N171" s="100"/>
    </row>
    <row r="172" spans="1:14" ht="12.75" hidden="1" customHeight="1">
      <c r="A172" s="758"/>
      <c r="B172" s="746"/>
      <c r="C172" s="15"/>
      <c r="D172" s="60"/>
      <c r="E172" s="56">
        <v>15</v>
      </c>
      <c r="F172" s="57" t="s">
        <v>165</v>
      </c>
      <c r="G172" s="34" t="s">
        <v>214</v>
      </c>
      <c r="H172" s="20" t="s">
        <v>212</v>
      </c>
      <c r="I172" s="98">
        <v>47218000</v>
      </c>
      <c r="J172" s="20" t="s">
        <v>220</v>
      </c>
      <c r="K172" s="21"/>
      <c r="L172" s="35" t="s">
        <v>229</v>
      </c>
      <c r="M172" s="108"/>
      <c r="N172" s="100"/>
    </row>
    <row r="173" spans="1:14" ht="12.75" hidden="1" customHeight="1">
      <c r="A173" s="758"/>
      <c r="B173" s="746"/>
      <c r="C173" s="15"/>
      <c r="D173" s="60"/>
      <c r="E173" s="56">
        <v>16</v>
      </c>
      <c r="F173" s="57" t="s">
        <v>238</v>
      </c>
      <c r="G173" s="34" t="s">
        <v>214</v>
      </c>
      <c r="H173" s="20" t="s">
        <v>212</v>
      </c>
      <c r="I173" s="98">
        <v>5555000</v>
      </c>
      <c r="J173" s="20" t="s">
        <v>220</v>
      </c>
      <c r="K173" s="21"/>
      <c r="L173" s="35" t="s">
        <v>229</v>
      </c>
      <c r="M173" s="108"/>
      <c r="N173" s="100"/>
    </row>
    <row r="174" spans="1:14" ht="12.75" hidden="1" customHeight="1">
      <c r="A174" s="758"/>
      <c r="B174" s="746"/>
      <c r="C174" s="15"/>
      <c r="D174" s="60"/>
      <c r="E174" s="56">
        <v>17</v>
      </c>
      <c r="F174" s="57" t="s">
        <v>166</v>
      </c>
      <c r="G174" s="34" t="s">
        <v>214</v>
      </c>
      <c r="H174" s="20" t="s">
        <v>212</v>
      </c>
      <c r="I174" s="98">
        <v>0</v>
      </c>
      <c r="J174" s="20" t="s">
        <v>236</v>
      </c>
      <c r="K174" s="21"/>
      <c r="L174" s="35"/>
      <c r="M174" s="108"/>
      <c r="N174" s="100"/>
    </row>
    <row r="175" spans="1:14" ht="12.75" hidden="1" customHeight="1">
      <c r="A175" s="758"/>
      <c r="B175" s="746"/>
      <c r="C175" s="15"/>
      <c r="D175" s="60"/>
      <c r="E175" s="56">
        <v>18</v>
      </c>
      <c r="F175" s="57" t="s">
        <v>247</v>
      </c>
      <c r="G175" s="34" t="s">
        <v>214</v>
      </c>
      <c r="H175" s="20" t="s">
        <v>212</v>
      </c>
      <c r="I175" s="97">
        <v>5555000</v>
      </c>
      <c r="J175" s="20" t="s">
        <v>220</v>
      </c>
      <c r="K175" s="21"/>
      <c r="L175" s="35" t="s">
        <v>229</v>
      </c>
      <c r="M175" s="108"/>
      <c r="N175" s="100"/>
    </row>
    <row r="176" spans="1:14" ht="12.75" hidden="1" customHeight="1">
      <c r="A176" s="758"/>
      <c r="B176" s="746"/>
      <c r="C176" s="15"/>
      <c r="D176" s="60"/>
      <c r="E176" s="56">
        <v>19</v>
      </c>
      <c r="F176" s="57" t="s">
        <v>167</v>
      </c>
      <c r="G176" s="34" t="s">
        <v>214</v>
      </c>
      <c r="H176" s="20" t="s">
        <v>212</v>
      </c>
      <c r="I176" s="98">
        <v>0</v>
      </c>
      <c r="J176" s="20" t="s">
        <v>236</v>
      </c>
      <c r="K176" s="21"/>
      <c r="L176" s="35"/>
      <c r="M176" s="108"/>
      <c r="N176" s="91"/>
    </row>
    <row r="177" spans="1:14" ht="12.75" hidden="1" customHeight="1">
      <c r="A177" s="758"/>
      <c r="B177" s="746"/>
      <c r="C177" s="15"/>
      <c r="D177" s="60"/>
      <c r="E177" s="56">
        <v>20</v>
      </c>
      <c r="F177" s="57" t="s">
        <v>168</v>
      </c>
      <c r="G177" s="34" t="s">
        <v>214</v>
      </c>
      <c r="H177" s="20" t="s">
        <v>212</v>
      </c>
      <c r="I177" s="98">
        <v>0</v>
      </c>
      <c r="J177" s="34" t="s">
        <v>236</v>
      </c>
      <c r="K177" s="35"/>
      <c r="L177" s="35"/>
      <c r="M177" s="108"/>
      <c r="N177" s="100"/>
    </row>
    <row r="178" spans="1:14" ht="12.75" hidden="1" customHeight="1">
      <c r="A178" s="758"/>
      <c r="B178" s="746"/>
      <c r="C178" s="15"/>
      <c r="D178" s="60"/>
      <c r="E178" s="56"/>
      <c r="F178" s="57"/>
      <c r="G178" s="34"/>
      <c r="H178" s="20"/>
      <c r="I178" s="98"/>
      <c r="J178" s="20"/>
      <c r="K178" s="21"/>
      <c r="L178" s="21"/>
      <c r="M178" s="108"/>
      <c r="N178" s="100"/>
    </row>
    <row r="179" spans="1:14" ht="12.75" hidden="1" customHeight="1">
      <c r="A179" s="758"/>
      <c r="B179" s="746"/>
      <c r="C179" s="15">
        <v>4</v>
      </c>
      <c r="D179" s="60" t="s">
        <v>209</v>
      </c>
      <c r="E179" s="56">
        <v>1</v>
      </c>
      <c r="F179" s="57" t="s">
        <v>169</v>
      </c>
      <c r="G179" s="34" t="s">
        <v>214</v>
      </c>
      <c r="H179" s="20" t="s">
        <v>212</v>
      </c>
      <c r="I179" s="98">
        <v>0</v>
      </c>
      <c r="J179" s="20" t="s">
        <v>236</v>
      </c>
      <c r="K179" s="21"/>
      <c r="L179" s="35"/>
      <c r="M179" s="108"/>
      <c r="N179" s="100"/>
    </row>
    <row r="180" spans="1:14" ht="12.75" hidden="1" customHeight="1">
      <c r="A180" s="758"/>
      <c r="B180" s="746"/>
      <c r="C180" s="15"/>
      <c r="D180" s="60"/>
      <c r="E180" s="56">
        <v>2</v>
      </c>
      <c r="F180" s="57" t="s">
        <v>170</v>
      </c>
      <c r="G180" s="34" t="s">
        <v>214</v>
      </c>
      <c r="H180" s="20" t="s">
        <v>212</v>
      </c>
      <c r="I180" s="98">
        <v>5555000</v>
      </c>
      <c r="J180" s="20" t="s">
        <v>220</v>
      </c>
      <c r="K180" s="21"/>
      <c r="L180" s="35" t="s">
        <v>229</v>
      </c>
      <c r="M180" s="108"/>
      <c r="N180" s="100"/>
    </row>
    <row r="181" spans="1:14" ht="12.75" hidden="1" customHeight="1">
      <c r="A181" s="758"/>
      <c r="B181" s="746"/>
      <c r="C181" s="15"/>
      <c r="D181" s="60"/>
      <c r="E181" s="56">
        <v>3</v>
      </c>
      <c r="F181" s="57" t="s">
        <v>248</v>
      </c>
      <c r="G181" s="34" t="s">
        <v>214</v>
      </c>
      <c r="H181" s="20" t="s">
        <v>212</v>
      </c>
      <c r="I181" s="97">
        <v>5571000</v>
      </c>
      <c r="J181" s="20" t="s">
        <v>220</v>
      </c>
      <c r="K181" s="21"/>
      <c r="L181" s="35" t="s">
        <v>229</v>
      </c>
      <c r="M181" s="108"/>
      <c r="N181" s="100"/>
    </row>
    <row r="182" spans="1:14" ht="12.75" hidden="1" customHeight="1">
      <c r="A182" s="758"/>
      <c r="B182" s="746"/>
      <c r="C182" s="15"/>
      <c r="D182" s="60"/>
      <c r="E182" s="56">
        <v>4</v>
      </c>
      <c r="F182" s="57" t="s">
        <v>171</v>
      </c>
      <c r="G182" s="34" t="s">
        <v>214</v>
      </c>
      <c r="H182" s="20" t="s">
        <v>212</v>
      </c>
      <c r="I182" s="97">
        <v>5555000</v>
      </c>
      <c r="J182" s="20" t="s">
        <v>220</v>
      </c>
      <c r="K182" s="21"/>
      <c r="L182" s="35" t="s">
        <v>229</v>
      </c>
      <c r="M182" s="108"/>
      <c r="N182" s="100"/>
    </row>
    <row r="183" spans="1:14" ht="12.75" hidden="1" customHeight="1">
      <c r="A183" s="758"/>
      <c r="B183" s="746"/>
      <c r="C183" s="15"/>
      <c r="D183" s="60"/>
      <c r="E183" s="56">
        <v>5</v>
      </c>
      <c r="F183" s="57" t="s">
        <v>172</v>
      </c>
      <c r="G183" s="34" t="s">
        <v>214</v>
      </c>
      <c r="H183" s="20" t="s">
        <v>212</v>
      </c>
      <c r="I183" s="97">
        <v>0</v>
      </c>
      <c r="J183" s="20" t="s">
        <v>236</v>
      </c>
      <c r="K183" s="21"/>
      <c r="L183" s="35"/>
      <c r="M183" s="108"/>
      <c r="N183" s="100"/>
    </row>
    <row r="184" spans="1:14" ht="12.75" hidden="1" customHeight="1">
      <c r="A184" s="758"/>
      <c r="B184" s="746"/>
      <c r="C184" s="15"/>
      <c r="D184" s="60"/>
      <c r="E184" s="56">
        <v>6</v>
      </c>
      <c r="F184" s="57" t="s">
        <v>173</v>
      </c>
      <c r="G184" s="34" t="s">
        <v>214</v>
      </c>
      <c r="H184" s="20" t="s">
        <v>212</v>
      </c>
      <c r="I184" s="97">
        <v>0</v>
      </c>
      <c r="J184" s="20" t="s">
        <v>236</v>
      </c>
      <c r="K184" s="21"/>
      <c r="L184" s="35"/>
      <c r="M184" s="108"/>
      <c r="N184" s="100"/>
    </row>
    <row r="185" spans="1:14" ht="12.75" hidden="1" customHeight="1">
      <c r="A185" s="758"/>
      <c r="B185" s="746"/>
      <c r="C185" s="15"/>
      <c r="D185" s="60"/>
      <c r="E185" s="56">
        <v>7</v>
      </c>
      <c r="F185" s="57" t="s">
        <v>174</v>
      </c>
      <c r="G185" s="34" t="s">
        <v>214</v>
      </c>
      <c r="H185" s="20" t="s">
        <v>212</v>
      </c>
      <c r="I185" s="97">
        <v>0</v>
      </c>
      <c r="J185" s="20" t="s">
        <v>236</v>
      </c>
      <c r="K185" s="21"/>
      <c r="L185" s="35"/>
      <c r="M185" s="108"/>
      <c r="N185" s="100"/>
    </row>
    <row r="186" spans="1:14" ht="12.75" hidden="1" customHeight="1">
      <c r="A186" s="758"/>
      <c r="B186" s="746"/>
      <c r="C186" s="15"/>
      <c r="D186" s="60"/>
      <c r="E186" s="56"/>
      <c r="F186" s="57"/>
      <c r="G186" s="34"/>
      <c r="H186" s="20"/>
      <c r="I186" s="19"/>
      <c r="J186" s="20"/>
      <c r="K186" s="21"/>
      <c r="L186" s="21"/>
      <c r="M186" s="108"/>
      <c r="N186" s="100"/>
    </row>
    <row r="187" spans="1:14" ht="12.75" hidden="1" customHeight="1" thickBot="1">
      <c r="A187" s="758"/>
      <c r="B187" s="746"/>
      <c r="C187" s="15"/>
      <c r="D187" s="60"/>
      <c r="E187" s="56"/>
      <c r="F187" s="57"/>
      <c r="G187" s="34"/>
      <c r="H187" s="20"/>
      <c r="I187" s="19"/>
      <c r="J187" s="20"/>
      <c r="K187" s="21"/>
      <c r="L187" s="21"/>
      <c r="M187" s="108"/>
      <c r="N187" s="100"/>
    </row>
    <row r="188" spans="1:14" ht="14.4" hidden="1" thickBot="1">
      <c r="A188" s="40" t="s">
        <v>19</v>
      </c>
      <c r="B188" s="41"/>
      <c r="C188" s="41"/>
      <c r="D188" s="41"/>
      <c r="E188" s="41"/>
      <c r="F188" s="41"/>
      <c r="G188" s="41"/>
      <c r="H188" s="41"/>
      <c r="I188" s="61">
        <f>SUM(I73:I187)</f>
        <v>555516000</v>
      </c>
      <c r="J188" s="62"/>
      <c r="K188" s="62"/>
      <c r="L188" s="111"/>
      <c r="M188" s="111"/>
      <c r="N188" s="102"/>
    </row>
    <row r="189" spans="1:14" ht="12.75" hidden="1" customHeight="1">
      <c r="A189" s="752">
        <v>3</v>
      </c>
      <c r="B189" s="746" t="s">
        <v>20</v>
      </c>
      <c r="C189" s="116">
        <v>1</v>
      </c>
      <c r="D189" s="117" t="s">
        <v>239</v>
      </c>
      <c r="E189" s="63">
        <v>1</v>
      </c>
      <c r="F189" s="64" t="s">
        <v>175</v>
      </c>
      <c r="G189" s="95" t="s">
        <v>214</v>
      </c>
      <c r="H189" s="20" t="s">
        <v>212</v>
      </c>
      <c r="I189" s="97">
        <v>9614000</v>
      </c>
      <c r="J189" s="20" t="s">
        <v>213</v>
      </c>
      <c r="K189" s="21"/>
      <c r="L189" s="21" t="s">
        <v>229</v>
      </c>
      <c r="M189" s="108"/>
      <c r="N189" s="100"/>
    </row>
    <row r="190" spans="1:14" ht="15" hidden="1" customHeight="1">
      <c r="A190" s="752"/>
      <c r="B190" s="746"/>
      <c r="C190" s="28"/>
      <c r="D190" s="118"/>
      <c r="E190" s="30">
        <v>2</v>
      </c>
      <c r="F190" s="66" t="s">
        <v>176</v>
      </c>
      <c r="G190" s="95" t="s">
        <v>214</v>
      </c>
      <c r="H190" s="20" t="s">
        <v>212</v>
      </c>
      <c r="I190" s="97">
        <v>12819000</v>
      </c>
      <c r="J190" s="20" t="s">
        <v>213</v>
      </c>
      <c r="K190" s="21"/>
      <c r="L190" s="21" t="s">
        <v>229</v>
      </c>
      <c r="M190" s="108"/>
      <c r="N190" s="100"/>
    </row>
    <row r="191" spans="1:14" ht="15" hidden="1" customHeight="1">
      <c r="A191" s="752"/>
      <c r="B191" s="746"/>
      <c r="C191" s="28"/>
      <c r="D191" s="118"/>
      <c r="E191" s="30">
        <v>3</v>
      </c>
      <c r="F191" s="66" t="s">
        <v>177</v>
      </c>
      <c r="G191" s="95" t="s">
        <v>214</v>
      </c>
      <c r="H191" s="20" t="s">
        <v>212</v>
      </c>
      <c r="I191" s="97">
        <v>4273000</v>
      </c>
      <c r="J191" s="20" t="s">
        <v>213</v>
      </c>
      <c r="K191" s="21"/>
      <c r="L191" s="21" t="s">
        <v>229</v>
      </c>
      <c r="M191" s="108"/>
      <c r="N191" s="100"/>
    </row>
    <row r="192" spans="1:14" ht="15" hidden="1" customHeight="1">
      <c r="A192" s="752"/>
      <c r="B192" s="746"/>
      <c r="C192" s="28"/>
      <c r="D192" s="118"/>
      <c r="E192" s="30">
        <v>4</v>
      </c>
      <c r="F192" s="68" t="s">
        <v>178</v>
      </c>
      <c r="G192" s="95" t="s">
        <v>214</v>
      </c>
      <c r="H192" s="20" t="s">
        <v>212</v>
      </c>
      <c r="I192" s="97">
        <v>4273000</v>
      </c>
      <c r="J192" s="20" t="s">
        <v>213</v>
      </c>
      <c r="K192" s="21"/>
      <c r="L192" s="21" t="s">
        <v>229</v>
      </c>
      <c r="M192" s="108"/>
      <c r="N192" s="100"/>
    </row>
    <row r="193" spans="1:14" ht="15" hidden="1" customHeight="1">
      <c r="A193" s="752"/>
      <c r="B193" s="746"/>
      <c r="C193" s="28"/>
      <c r="D193" s="118"/>
      <c r="E193" s="30">
        <v>5</v>
      </c>
      <c r="F193" s="68" t="s">
        <v>179</v>
      </c>
      <c r="G193" s="95" t="s">
        <v>214</v>
      </c>
      <c r="H193" s="20" t="s">
        <v>212</v>
      </c>
      <c r="I193" s="97">
        <v>3204000</v>
      </c>
      <c r="J193" s="20" t="s">
        <v>213</v>
      </c>
      <c r="K193" s="21"/>
      <c r="L193" s="21" t="s">
        <v>229</v>
      </c>
      <c r="M193" s="108"/>
      <c r="N193" s="100"/>
    </row>
    <row r="194" spans="1:14" ht="15" hidden="1" customHeight="1">
      <c r="A194" s="752"/>
      <c r="B194" s="746"/>
      <c r="C194" s="28"/>
      <c r="D194" s="118"/>
      <c r="E194" s="30">
        <v>6</v>
      </c>
      <c r="F194" s="68" t="s">
        <v>180</v>
      </c>
      <c r="G194" s="95" t="s">
        <v>214</v>
      </c>
      <c r="H194" s="20" t="s">
        <v>212</v>
      </c>
      <c r="I194" s="97">
        <v>5341000</v>
      </c>
      <c r="J194" s="20" t="s">
        <v>213</v>
      </c>
      <c r="K194" s="21"/>
      <c r="L194" s="21" t="s">
        <v>229</v>
      </c>
      <c r="M194" s="108"/>
      <c r="N194" s="100"/>
    </row>
    <row r="195" spans="1:14" ht="15" hidden="1" customHeight="1">
      <c r="A195" s="752"/>
      <c r="B195" s="746"/>
      <c r="C195" s="28"/>
      <c r="D195" s="118"/>
      <c r="E195" s="30">
        <v>7</v>
      </c>
      <c r="F195" s="68" t="s">
        <v>181</v>
      </c>
      <c r="G195" s="95" t="s">
        <v>214</v>
      </c>
      <c r="H195" s="20" t="s">
        <v>212</v>
      </c>
      <c r="I195" s="97">
        <v>12819000</v>
      </c>
      <c r="J195" s="20" t="s">
        <v>213</v>
      </c>
      <c r="K195" s="21"/>
      <c r="L195" s="21" t="s">
        <v>229</v>
      </c>
      <c r="M195" s="108"/>
      <c r="N195" s="100"/>
    </row>
    <row r="196" spans="1:14" ht="15" hidden="1" customHeight="1">
      <c r="A196" s="752"/>
      <c r="B196" s="746"/>
      <c r="C196" s="28"/>
      <c r="D196" s="118"/>
      <c r="E196" s="30">
        <v>8</v>
      </c>
      <c r="F196" s="66" t="s">
        <v>182</v>
      </c>
      <c r="G196" s="95" t="s">
        <v>214</v>
      </c>
      <c r="H196" s="20" t="s">
        <v>212</v>
      </c>
      <c r="I196" s="97">
        <v>10683000</v>
      </c>
      <c r="J196" s="20" t="s">
        <v>213</v>
      </c>
      <c r="K196" s="21"/>
      <c r="L196" s="21" t="s">
        <v>229</v>
      </c>
      <c r="M196" s="108"/>
      <c r="N196" s="100"/>
    </row>
    <row r="197" spans="1:14" ht="15" hidden="1" customHeight="1">
      <c r="A197" s="752"/>
      <c r="B197" s="746"/>
      <c r="C197" s="28"/>
      <c r="D197" s="118"/>
      <c r="E197" s="30">
        <v>9</v>
      </c>
      <c r="F197" s="66" t="s">
        <v>183</v>
      </c>
      <c r="G197" s="95" t="s">
        <v>214</v>
      </c>
      <c r="H197" s="20" t="s">
        <v>212</v>
      </c>
      <c r="I197" s="97">
        <v>7478000</v>
      </c>
      <c r="J197" s="20" t="s">
        <v>213</v>
      </c>
      <c r="K197" s="21"/>
      <c r="L197" s="21" t="s">
        <v>229</v>
      </c>
      <c r="M197" s="108"/>
      <c r="N197" s="100"/>
    </row>
    <row r="198" spans="1:14" ht="15" hidden="1" customHeight="1">
      <c r="A198" s="752"/>
      <c r="B198" s="746"/>
      <c r="C198" s="28"/>
      <c r="D198" s="118"/>
      <c r="E198" s="30">
        <v>10</v>
      </c>
      <c r="F198" s="66" t="s">
        <v>184</v>
      </c>
      <c r="G198" s="95" t="s">
        <v>214</v>
      </c>
      <c r="H198" s="20" t="s">
        <v>212</v>
      </c>
      <c r="I198" s="97">
        <v>10683000</v>
      </c>
      <c r="J198" s="20" t="s">
        <v>213</v>
      </c>
      <c r="K198" s="21"/>
      <c r="L198" s="21" t="s">
        <v>229</v>
      </c>
      <c r="M198" s="108"/>
      <c r="N198" s="100"/>
    </row>
    <row r="199" spans="1:14" ht="15" hidden="1" customHeight="1">
      <c r="A199" s="752"/>
      <c r="B199" s="746"/>
      <c r="C199" s="28"/>
      <c r="D199" s="118"/>
      <c r="E199" s="30">
        <v>11</v>
      </c>
      <c r="F199" s="66" t="s">
        <v>185</v>
      </c>
      <c r="G199" s="95" t="s">
        <v>214</v>
      </c>
      <c r="H199" s="20" t="s">
        <v>212</v>
      </c>
      <c r="I199" s="97">
        <v>14956000</v>
      </c>
      <c r="J199" s="20" t="s">
        <v>213</v>
      </c>
      <c r="K199" s="21"/>
      <c r="L199" s="21" t="s">
        <v>229</v>
      </c>
      <c r="M199" s="108"/>
      <c r="N199" s="100"/>
    </row>
    <row r="200" spans="1:14" ht="15" hidden="1" customHeight="1">
      <c r="A200" s="752"/>
      <c r="B200" s="746"/>
      <c r="C200" s="28"/>
      <c r="D200" s="118"/>
      <c r="E200" s="30">
        <v>12</v>
      </c>
      <c r="F200" s="66" t="s">
        <v>21</v>
      </c>
      <c r="G200" s="95" t="s">
        <v>214</v>
      </c>
      <c r="H200" s="20" t="s">
        <v>212</v>
      </c>
      <c r="I200" s="97">
        <v>10687000</v>
      </c>
      <c r="J200" s="20" t="s">
        <v>213</v>
      </c>
      <c r="K200" s="21"/>
      <c r="L200" s="21" t="s">
        <v>229</v>
      </c>
      <c r="M200" s="108"/>
      <c r="N200" s="100"/>
    </row>
    <row r="201" spans="1:14" ht="15" hidden="1" customHeight="1" thickBot="1">
      <c r="A201" s="752"/>
      <c r="B201" s="746"/>
      <c r="C201" s="115"/>
      <c r="D201" s="114"/>
      <c r="E201" s="70"/>
      <c r="F201" s="71"/>
      <c r="G201" s="95"/>
      <c r="H201" s="20"/>
      <c r="I201" s="19"/>
      <c r="J201" s="20"/>
      <c r="K201" s="21"/>
      <c r="L201" s="21"/>
      <c r="M201" s="108"/>
      <c r="N201" s="100"/>
    </row>
    <row r="202" spans="1:14" ht="14.4" hidden="1" thickBot="1">
      <c r="A202" s="40" t="s">
        <v>22</v>
      </c>
      <c r="B202" s="41"/>
      <c r="C202" s="41"/>
      <c r="D202" s="41"/>
      <c r="E202" s="41"/>
      <c r="F202" s="41"/>
      <c r="G202" s="41"/>
      <c r="H202" s="41"/>
      <c r="I202" s="61">
        <f>SUM(I189:I201)</f>
        <v>106830000</v>
      </c>
      <c r="J202" s="72"/>
      <c r="K202" s="72"/>
      <c r="L202" s="112"/>
      <c r="M202" s="110"/>
      <c r="N202" s="103"/>
    </row>
    <row r="203" spans="1:14" ht="15" hidden="1" customHeight="1">
      <c r="A203" s="752">
        <v>4</v>
      </c>
      <c r="B203" s="746" t="s">
        <v>23</v>
      </c>
      <c r="C203" s="95">
        <v>1</v>
      </c>
      <c r="D203" s="73" t="s">
        <v>210</v>
      </c>
      <c r="E203" s="74">
        <v>1</v>
      </c>
      <c r="F203" s="75" t="s">
        <v>186</v>
      </c>
      <c r="G203" s="20" t="s">
        <v>214</v>
      </c>
      <c r="H203" s="20" t="s">
        <v>212</v>
      </c>
      <c r="I203" s="133">
        <v>3561000</v>
      </c>
      <c r="J203" s="20" t="s">
        <v>220</v>
      </c>
      <c r="K203" s="21"/>
      <c r="L203" s="24" t="s">
        <v>229</v>
      </c>
      <c r="M203" s="24"/>
      <c r="N203" s="92"/>
    </row>
    <row r="204" spans="1:14" ht="15" hidden="1" customHeight="1">
      <c r="A204" s="752"/>
      <c r="B204" s="746"/>
      <c r="C204" s="15"/>
      <c r="D204" s="77"/>
      <c r="E204" s="53">
        <v>2</v>
      </c>
      <c r="F204" s="76" t="s">
        <v>249</v>
      </c>
      <c r="G204" s="20" t="s">
        <v>214</v>
      </c>
      <c r="H204" s="20" t="s">
        <v>212</v>
      </c>
      <c r="I204" s="134">
        <v>3561000</v>
      </c>
      <c r="J204" s="20" t="s">
        <v>220</v>
      </c>
      <c r="K204" s="21"/>
      <c r="L204" s="24" t="s">
        <v>229</v>
      </c>
      <c r="M204" s="24"/>
      <c r="N204" s="92"/>
    </row>
    <row r="205" spans="1:14" ht="15" hidden="1" customHeight="1">
      <c r="A205" s="752"/>
      <c r="B205" s="746"/>
      <c r="C205" s="15"/>
      <c r="D205" s="77"/>
      <c r="E205" s="53">
        <v>3</v>
      </c>
      <c r="F205" s="76" t="s">
        <v>187</v>
      </c>
      <c r="G205" s="20" t="s">
        <v>214</v>
      </c>
      <c r="H205" s="20" t="s">
        <v>212</v>
      </c>
      <c r="I205" s="134">
        <v>3561000</v>
      </c>
      <c r="J205" s="20" t="s">
        <v>220</v>
      </c>
      <c r="K205" s="21"/>
      <c r="L205" s="24" t="s">
        <v>229</v>
      </c>
      <c r="M205" s="24"/>
      <c r="N205" s="92"/>
    </row>
    <row r="206" spans="1:14" ht="15" hidden="1" customHeight="1">
      <c r="A206" s="752"/>
      <c r="B206" s="746"/>
      <c r="C206" s="15"/>
      <c r="D206" s="77"/>
      <c r="E206" s="53">
        <v>4</v>
      </c>
      <c r="F206" s="76" t="s">
        <v>188</v>
      </c>
      <c r="G206" s="20" t="s">
        <v>214</v>
      </c>
      <c r="H206" s="20" t="s">
        <v>212</v>
      </c>
      <c r="I206" s="134">
        <v>3561000</v>
      </c>
      <c r="J206" s="20" t="s">
        <v>220</v>
      </c>
      <c r="K206" s="21"/>
      <c r="L206" s="24" t="s">
        <v>229</v>
      </c>
      <c r="M206" s="24"/>
      <c r="N206" s="92"/>
    </row>
    <row r="207" spans="1:14" ht="15" hidden="1" customHeight="1">
      <c r="A207" s="752"/>
      <c r="B207" s="746"/>
      <c r="C207" s="15"/>
      <c r="D207" s="77"/>
      <c r="E207" s="53">
        <v>5</v>
      </c>
      <c r="F207" s="76" t="s">
        <v>215</v>
      </c>
      <c r="G207" s="20" t="s">
        <v>214</v>
      </c>
      <c r="H207" s="20" t="s">
        <v>212</v>
      </c>
      <c r="I207" s="134">
        <v>3561000</v>
      </c>
      <c r="J207" s="20" t="s">
        <v>220</v>
      </c>
      <c r="K207" s="21"/>
      <c r="L207" s="24" t="s">
        <v>229</v>
      </c>
      <c r="M207" s="24"/>
      <c r="N207" s="92"/>
    </row>
    <row r="208" spans="1:14" ht="15" hidden="1" customHeight="1">
      <c r="A208" s="752"/>
      <c r="B208" s="746"/>
      <c r="C208" s="15"/>
      <c r="D208" s="27"/>
      <c r="E208" s="53">
        <v>6</v>
      </c>
      <c r="F208" s="76" t="s">
        <v>189</v>
      </c>
      <c r="G208" s="20" t="s">
        <v>214</v>
      </c>
      <c r="H208" s="20" t="s">
        <v>212</v>
      </c>
      <c r="I208" s="134">
        <v>3561000</v>
      </c>
      <c r="J208" s="20" t="s">
        <v>220</v>
      </c>
      <c r="K208" s="21"/>
      <c r="L208" s="24" t="s">
        <v>229</v>
      </c>
      <c r="M208" s="24"/>
      <c r="N208" s="92"/>
    </row>
    <row r="209" spans="1:14" ht="15" hidden="1" customHeight="1">
      <c r="A209" s="752"/>
      <c r="B209" s="746"/>
      <c r="C209" s="28"/>
      <c r="D209" s="49"/>
      <c r="E209" s="53">
        <v>7</v>
      </c>
      <c r="F209" s="76" t="s">
        <v>190</v>
      </c>
      <c r="G209" s="20" t="s">
        <v>214</v>
      </c>
      <c r="H209" s="20" t="s">
        <v>212</v>
      </c>
      <c r="I209" s="134">
        <v>23146000</v>
      </c>
      <c r="J209" s="20" t="s">
        <v>220</v>
      </c>
      <c r="K209" s="21"/>
      <c r="L209" s="24" t="s">
        <v>229</v>
      </c>
      <c r="M209" s="24"/>
      <c r="N209" s="92"/>
    </row>
    <row r="210" spans="1:14" ht="15" hidden="1" customHeight="1">
      <c r="A210" s="752"/>
      <c r="B210" s="746"/>
      <c r="C210" s="28"/>
      <c r="D210" s="49"/>
      <c r="E210" s="53">
        <v>8</v>
      </c>
      <c r="F210" s="76" t="s">
        <v>191</v>
      </c>
      <c r="G210" s="20" t="s">
        <v>214</v>
      </c>
      <c r="H210" s="20" t="s">
        <v>212</v>
      </c>
      <c r="I210" s="134">
        <v>3561000</v>
      </c>
      <c r="J210" s="20" t="s">
        <v>220</v>
      </c>
      <c r="K210" s="21"/>
      <c r="L210" s="24" t="s">
        <v>229</v>
      </c>
      <c r="M210" s="24"/>
      <c r="N210" s="92"/>
    </row>
    <row r="211" spans="1:14" ht="15" hidden="1" customHeight="1">
      <c r="A211" s="752"/>
      <c r="B211" s="746"/>
      <c r="C211" s="28"/>
      <c r="D211" s="49"/>
      <c r="E211" s="53">
        <v>9</v>
      </c>
      <c r="F211" s="76" t="s">
        <v>192</v>
      </c>
      <c r="G211" s="20" t="s">
        <v>214</v>
      </c>
      <c r="H211" s="20" t="s">
        <v>212</v>
      </c>
      <c r="I211" s="134">
        <v>3561000</v>
      </c>
      <c r="J211" s="20" t="s">
        <v>220</v>
      </c>
      <c r="K211" s="21"/>
      <c r="L211" s="24" t="s">
        <v>229</v>
      </c>
      <c r="M211" s="24"/>
      <c r="N211" s="92"/>
    </row>
    <row r="212" spans="1:14" ht="15" hidden="1" customHeight="1">
      <c r="A212" s="752"/>
      <c r="B212" s="746"/>
      <c r="C212" s="15"/>
      <c r="D212" s="27"/>
      <c r="E212" s="53">
        <v>10</v>
      </c>
      <c r="F212" s="76" t="s">
        <v>193</v>
      </c>
      <c r="G212" s="20" t="s">
        <v>214</v>
      </c>
      <c r="H212" s="20" t="s">
        <v>212</v>
      </c>
      <c r="I212" s="134">
        <v>7122000</v>
      </c>
      <c r="J212" s="20" t="s">
        <v>220</v>
      </c>
      <c r="K212" s="21"/>
      <c r="L212" s="24" t="s">
        <v>229</v>
      </c>
      <c r="M212" s="24"/>
      <c r="N212" s="92"/>
    </row>
    <row r="213" spans="1:14" ht="15" hidden="1" customHeight="1">
      <c r="A213" s="752"/>
      <c r="B213" s="746"/>
      <c r="C213" s="15"/>
      <c r="D213" s="27"/>
      <c r="E213" s="53">
        <v>11</v>
      </c>
      <c r="F213" s="76" t="s">
        <v>194</v>
      </c>
      <c r="G213" s="20" t="s">
        <v>214</v>
      </c>
      <c r="H213" s="20" t="s">
        <v>212</v>
      </c>
      <c r="I213" s="134">
        <v>1780000</v>
      </c>
      <c r="J213" s="20" t="s">
        <v>220</v>
      </c>
      <c r="K213" s="21"/>
      <c r="L213" s="24" t="s">
        <v>229</v>
      </c>
      <c r="M213" s="24"/>
      <c r="N213" s="92"/>
    </row>
    <row r="214" spans="1:14" ht="15" hidden="1" customHeight="1">
      <c r="A214" s="752"/>
      <c r="B214" s="746"/>
      <c r="C214" s="15"/>
      <c r="D214" s="27"/>
      <c r="E214" s="53">
        <v>12</v>
      </c>
      <c r="F214" s="76" t="s">
        <v>196</v>
      </c>
      <c r="G214" s="20" t="s">
        <v>214</v>
      </c>
      <c r="H214" s="20" t="s">
        <v>212</v>
      </c>
      <c r="I214" s="134">
        <v>7122000</v>
      </c>
      <c r="J214" s="20" t="s">
        <v>220</v>
      </c>
      <c r="K214" s="21"/>
      <c r="L214" s="24" t="s">
        <v>229</v>
      </c>
      <c r="M214" s="24"/>
      <c r="N214" s="92"/>
    </row>
    <row r="215" spans="1:14" ht="15" hidden="1" customHeight="1">
      <c r="A215" s="752"/>
      <c r="B215" s="746"/>
      <c r="C215" s="28"/>
      <c r="D215" s="49"/>
      <c r="E215" s="53">
        <v>13</v>
      </c>
      <c r="F215" s="76" t="s">
        <v>250</v>
      </c>
      <c r="G215" s="20" t="s">
        <v>214</v>
      </c>
      <c r="H215" s="20" t="s">
        <v>212</v>
      </c>
      <c r="I215" s="134">
        <v>1780000</v>
      </c>
      <c r="J215" s="20" t="s">
        <v>220</v>
      </c>
      <c r="K215" s="21"/>
      <c r="L215" s="24" t="s">
        <v>229</v>
      </c>
      <c r="M215" s="24"/>
      <c r="N215" s="92"/>
    </row>
    <row r="216" spans="1:14" ht="15" hidden="1" customHeight="1">
      <c r="A216" s="752"/>
      <c r="B216" s="746"/>
      <c r="C216" s="28"/>
      <c r="D216" s="49"/>
      <c r="E216" s="53">
        <v>14</v>
      </c>
      <c r="F216" s="76" t="s">
        <v>197</v>
      </c>
      <c r="G216" s="20" t="s">
        <v>214</v>
      </c>
      <c r="H216" s="20" t="s">
        <v>212</v>
      </c>
      <c r="I216" s="134">
        <v>5341000</v>
      </c>
      <c r="J216" s="20" t="s">
        <v>220</v>
      </c>
      <c r="K216" s="21"/>
      <c r="L216" s="24" t="s">
        <v>229</v>
      </c>
      <c r="M216" s="24"/>
      <c r="N216" s="92"/>
    </row>
    <row r="217" spans="1:14" ht="15" hidden="1" customHeight="1">
      <c r="A217" s="752"/>
      <c r="B217" s="746"/>
      <c r="C217" s="15"/>
      <c r="D217" s="49"/>
      <c r="E217" s="53">
        <v>15</v>
      </c>
      <c r="F217" s="76" t="s">
        <v>195</v>
      </c>
      <c r="G217" s="20" t="s">
        <v>214</v>
      </c>
      <c r="H217" s="20" t="s">
        <v>212</v>
      </c>
      <c r="I217" s="134">
        <v>7122000</v>
      </c>
      <c r="J217" s="20" t="s">
        <v>220</v>
      </c>
      <c r="K217" s="21"/>
      <c r="L217" s="24" t="s">
        <v>229</v>
      </c>
      <c r="M217" s="24"/>
      <c r="N217" s="92"/>
    </row>
    <row r="218" spans="1:14" ht="15" hidden="1" customHeight="1">
      <c r="A218" s="752"/>
      <c r="B218" s="746"/>
      <c r="C218" s="28"/>
      <c r="D218" s="49"/>
      <c r="E218" s="53">
        <v>16</v>
      </c>
      <c r="F218" s="76" t="s">
        <v>260</v>
      </c>
      <c r="G218" s="34" t="s">
        <v>214</v>
      </c>
      <c r="H218" s="34" t="s">
        <v>212</v>
      </c>
      <c r="I218" s="137">
        <v>3500000</v>
      </c>
      <c r="J218" s="34" t="s">
        <v>220</v>
      </c>
      <c r="K218" s="34"/>
      <c r="L218" s="138" t="s">
        <v>229</v>
      </c>
      <c r="M218" s="138"/>
      <c r="N218" s="91"/>
    </row>
    <row r="219" spans="1:14" ht="24" hidden="1" customHeight="1">
      <c r="A219" s="752"/>
      <c r="B219" s="746"/>
      <c r="C219" s="28"/>
      <c r="D219" s="49"/>
      <c r="E219" s="53">
        <v>17</v>
      </c>
      <c r="F219" s="136" t="s">
        <v>261</v>
      </c>
      <c r="G219" s="34" t="s">
        <v>214</v>
      </c>
      <c r="H219" s="34" t="s">
        <v>212</v>
      </c>
      <c r="I219" s="137">
        <v>8250000</v>
      </c>
      <c r="J219" s="34" t="s">
        <v>220</v>
      </c>
      <c r="K219" s="34"/>
      <c r="L219" s="34" t="s">
        <v>229</v>
      </c>
      <c r="M219" s="138"/>
      <c r="N219" s="91"/>
    </row>
    <row r="220" spans="1:14" ht="15" hidden="1" customHeight="1">
      <c r="A220" s="752"/>
      <c r="B220" s="746"/>
      <c r="C220" s="28"/>
      <c r="D220" s="49"/>
      <c r="E220" s="53"/>
      <c r="F220" s="76"/>
      <c r="G220" s="20"/>
      <c r="H220" s="20"/>
      <c r="I220" s="134"/>
      <c r="J220" s="20"/>
      <c r="K220" s="21"/>
      <c r="L220" s="24"/>
      <c r="M220" s="24"/>
      <c r="N220" s="92"/>
    </row>
    <row r="221" spans="1:14" ht="15" hidden="1" customHeight="1">
      <c r="A221" s="752"/>
      <c r="B221" s="746"/>
      <c r="C221" s="28">
        <v>2</v>
      </c>
      <c r="D221" s="49" t="s">
        <v>216</v>
      </c>
      <c r="E221" s="53">
        <v>1</v>
      </c>
      <c r="F221" s="76" t="s">
        <v>240</v>
      </c>
      <c r="G221" s="20" t="s">
        <v>214</v>
      </c>
      <c r="H221" s="20" t="s">
        <v>212</v>
      </c>
      <c r="I221" s="134">
        <v>8902000</v>
      </c>
      <c r="J221" s="20" t="s">
        <v>220</v>
      </c>
      <c r="K221" s="21"/>
      <c r="L221" s="24" t="s">
        <v>229</v>
      </c>
      <c r="M221" s="24"/>
      <c r="N221" s="92"/>
    </row>
    <row r="222" spans="1:14" ht="15" hidden="1" customHeight="1">
      <c r="A222" s="752"/>
      <c r="B222" s="746"/>
      <c r="C222" s="28"/>
      <c r="D222" s="49"/>
      <c r="E222" s="53">
        <v>2</v>
      </c>
      <c r="F222" s="76" t="s">
        <v>198</v>
      </c>
      <c r="G222" s="20" t="s">
        <v>214</v>
      </c>
      <c r="H222" s="20" t="s">
        <v>212</v>
      </c>
      <c r="I222" s="134">
        <v>7122000</v>
      </c>
      <c r="J222" s="20" t="s">
        <v>220</v>
      </c>
      <c r="K222" s="21"/>
      <c r="L222" s="24" t="s">
        <v>229</v>
      </c>
      <c r="M222" s="24"/>
      <c r="N222" s="92"/>
    </row>
    <row r="223" spans="1:14" ht="15" hidden="1" customHeight="1">
      <c r="A223" s="752"/>
      <c r="B223" s="746"/>
      <c r="C223" s="28"/>
      <c r="D223" s="49"/>
      <c r="E223" s="53">
        <v>3</v>
      </c>
      <c r="F223" s="76" t="s">
        <v>199</v>
      </c>
      <c r="G223" s="20" t="s">
        <v>214</v>
      </c>
      <c r="H223" s="20" t="s">
        <v>212</v>
      </c>
      <c r="I223" s="134">
        <v>16024000</v>
      </c>
      <c r="J223" s="20" t="s">
        <v>220</v>
      </c>
      <c r="K223" s="21"/>
      <c r="L223" s="24" t="s">
        <v>229</v>
      </c>
      <c r="M223" s="24"/>
      <c r="N223" s="92"/>
    </row>
    <row r="224" spans="1:14" ht="15" hidden="1" customHeight="1">
      <c r="A224" s="752"/>
      <c r="B224" s="746"/>
      <c r="C224" s="28"/>
      <c r="D224" s="49"/>
      <c r="E224" s="53">
        <v>4</v>
      </c>
      <c r="F224" s="76" t="s">
        <v>200</v>
      </c>
      <c r="G224" s="20" t="s">
        <v>214</v>
      </c>
      <c r="H224" s="20" t="s">
        <v>212</v>
      </c>
      <c r="I224" s="134">
        <v>8902000</v>
      </c>
      <c r="J224" s="20" t="s">
        <v>220</v>
      </c>
      <c r="K224" s="21"/>
      <c r="L224" s="24" t="s">
        <v>229</v>
      </c>
      <c r="M224" s="24"/>
      <c r="N224" s="92"/>
    </row>
    <row r="225" spans="1:14" ht="15" hidden="1" customHeight="1">
      <c r="A225" s="752"/>
      <c r="B225" s="746"/>
      <c r="C225" s="28"/>
      <c r="D225" s="49"/>
      <c r="E225" s="53">
        <v>5</v>
      </c>
      <c r="F225" s="76" t="s">
        <v>201</v>
      </c>
      <c r="G225" s="20" t="s">
        <v>214</v>
      </c>
      <c r="H225" s="20" t="s">
        <v>212</v>
      </c>
      <c r="I225" s="134">
        <v>14305000</v>
      </c>
      <c r="J225" s="20" t="s">
        <v>220</v>
      </c>
      <c r="K225" s="21"/>
      <c r="L225" s="24" t="s">
        <v>229</v>
      </c>
      <c r="M225" s="24"/>
      <c r="N225" s="92"/>
    </row>
    <row r="226" spans="1:14" ht="15" hidden="1" customHeight="1">
      <c r="A226" s="752"/>
      <c r="B226" s="746"/>
      <c r="C226" s="28"/>
      <c r="D226" s="49"/>
      <c r="E226" s="53">
        <v>6</v>
      </c>
      <c r="F226" s="76" t="s">
        <v>202</v>
      </c>
      <c r="G226" s="20" t="s">
        <v>214</v>
      </c>
      <c r="H226" s="20" t="s">
        <v>212</v>
      </c>
      <c r="I226" s="134">
        <v>8902000</v>
      </c>
      <c r="J226" s="20" t="s">
        <v>220</v>
      </c>
      <c r="K226" s="21"/>
      <c r="L226" s="24" t="s">
        <v>229</v>
      </c>
      <c r="M226" s="24"/>
      <c r="N226" s="92"/>
    </row>
    <row r="227" spans="1:14" ht="15" hidden="1" customHeight="1">
      <c r="A227" s="752"/>
      <c r="B227" s="746"/>
      <c r="C227" s="28"/>
      <c r="D227" s="49"/>
      <c r="E227" s="53">
        <v>7</v>
      </c>
      <c r="F227" s="76" t="s">
        <v>203</v>
      </c>
      <c r="G227" s="20" t="s">
        <v>214</v>
      </c>
      <c r="H227" s="20" t="s">
        <v>212</v>
      </c>
      <c r="I227" s="134">
        <v>9555000</v>
      </c>
      <c r="J227" s="20" t="s">
        <v>220</v>
      </c>
      <c r="K227" s="21"/>
      <c r="L227" s="24" t="s">
        <v>229</v>
      </c>
      <c r="M227" s="24"/>
      <c r="N227" s="92"/>
    </row>
    <row r="228" spans="1:14" ht="15" hidden="1" customHeight="1">
      <c r="A228" s="752"/>
      <c r="B228" s="746"/>
      <c r="C228" s="28"/>
      <c r="D228" s="49"/>
      <c r="E228" s="53">
        <v>8</v>
      </c>
      <c r="F228" s="76" t="s">
        <v>204</v>
      </c>
      <c r="G228" s="20" t="s">
        <v>214</v>
      </c>
      <c r="H228" s="20" t="s">
        <v>212</v>
      </c>
      <c r="I228" s="134">
        <v>1780000</v>
      </c>
      <c r="J228" s="20" t="s">
        <v>220</v>
      </c>
      <c r="K228" s="21"/>
      <c r="L228" s="24" t="s">
        <v>229</v>
      </c>
      <c r="M228" s="24"/>
      <c r="N228" s="92"/>
    </row>
    <row r="229" spans="1:14" ht="15" hidden="1" customHeight="1">
      <c r="A229" s="752"/>
      <c r="B229" s="746"/>
      <c r="C229" s="15"/>
      <c r="D229" s="27"/>
      <c r="E229" s="53">
        <v>9</v>
      </c>
      <c r="F229" s="76" t="s">
        <v>205</v>
      </c>
      <c r="G229" s="20" t="s">
        <v>214</v>
      </c>
      <c r="H229" s="20" t="s">
        <v>212</v>
      </c>
      <c r="I229" s="134">
        <v>8907000</v>
      </c>
      <c r="J229" s="20" t="s">
        <v>220</v>
      </c>
      <c r="K229" s="21"/>
      <c r="L229" s="24" t="s">
        <v>229</v>
      </c>
      <c r="M229" s="24"/>
      <c r="N229" s="92"/>
    </row>
    <row r="230" spans="1:14" ht="15" hidden="1" customHeight="1" thickBot="1">
      <c r="A230" s="752"/>
      <c r="B230" s="746"/>
      <c r="C230" s="28"/>
      <c r="D230" s="1"/>
      <c r="E230" s="53"/>
      <c r="F230" s="76"/>
      <c r="G230" s="52"/>
      <c r="H230" s="52"/>
      <c r="I230" s="19"/>
      <c r="J230" s="20"/>
      <c r="K230" s="21"/>
      <c r="L230" s="24"/>
      <c r="M230" s="24"/>
      <c r="N230" s="92"/>
    </row>
    <row r="231" spans="1:14" ht="15.75" hidden="1" customHeight="1">
      <c r="A231" s="78" t="s">
        <v>24</v>
      </c>
      <c r="B231" s="79"/>
      <c r="C231" s="79"/>
      <c r="D231" s="79"/>
      <c r="E231" s="79"/>
      <c r="F231" s="79"/>
      <c r="G231" s="79"/>
      <c r="H231" s="79"/>
      <c r="I231" s="80">
        <f>SUM(I203:I230)</f>
        <v>178050000</v>
      </c>
      <c r="J231" s="81"/>
      <c r="K231" s="81"/>
      <c r="L231" s="93"/>
      <c r="M231" s="93"/>
      <c r="N231" s="104"/>
    </row>
    <row r="232" spans="1:14" ht="15.75" hidden="1" customHeight="1">
      <c r="A232" s="82">
        <v>5</v>
      </c>
      <c r="B232" s="756" t="s">
        <v>25</v>
      </c>
      <c r="C232" s="756"/>
      <c r="D232" s="756"/>
      <c r="E232" s="44"/>
      <c r="F232" s="44"/>
      <c r="G232" s="44"/>
      <c r="H232" s="44"/>
      <c r="I232" s="126">
        <v>14244000</v>
      </c>
      <c r="J232" s="84" t="s">
        <v>213</v>
      </c>
      <c r="K232" s="84"/>
      <c r="L232" s="84" t="s">
        <v>229</v>
      </c>
      <c r="M232" s="94"/>
      <c r="N232" s="105"/>
    </row>
    <row r="233" spans="1:14" ht="15.75" hidden="1" customHeight="1" thickBot="1">
      <c r="A233" s="85" t="s">
        <v>26</v>
      </c>
      <c r="B233" s="86"/>
      <c r="C233" s="86"/>
      <c r="D233" s="86"/>
      <c r="E233" s="86"/>
      <c r="F233" s="86"/>
      <c r="G233" s="86"/>
      <c r="H233" s="86"/>
      <c r="I233" s="87">
        <f>I72+I188+I202+I231+I232</f>
        <v>1187000000</v>
      </c>
      <c r="J233" s="88"/>
      <c r="K233" s="88"/>
      <c r="L233" s="113"/>
      <c r="M233" s="113"/>
      <c r="N233" s="106"/>
    </row>
    <row r="234" spans="1:14" ht="15.75" hidden="1" customHeight="1">
      <c r="I234" s="119">
        <f>[2]Pendapatan!$C$12</f>
        <v>1187000000</v>
      </c>
    </row>
    <row r="235" spans="1:14" ht="15.75" hidden="1" customHeight="1">
      <c r="I235" s="129">
        <f>I233-I234</f>
        <v>0</v>
      </c>
      <c r="L235" s="755"/>
      <c r="M235" s="755"/>
      <c r="N235" s="755"/>
    </row>
    <row r="236" spans="1:14" ht="15.75" hidden="1" customHeight="1">
      <c r="I236" s="89"/>
      <c r="J236" s="128"/>
      <c r="K236" s="128"/>
      <c r="L236" s="131"/>
      <c r="M236" s="131"/>
      <c r="N236" s="131"/>
    </row>
    <row r="237" spans="1:14" hidden="1">
      <c r="D237" s="120" t="s">
        <v>27</v>
      </c>
      <c r="E237" s="3"/>
      <c r="H237" s="90"/>
      <c r="I237" s="794" t="s">
        <v>241</v>
      </c>
      <c r="J237" s="794"/>
      <c r="L237" s="44"/>
      <c r="M237" s="44"/>
      <c r="N237" s="44"/>
    </row>
    <row r="238" spans="1:14" ht="14.4" hidden="1">
      <c r="D238" s="121" t="s">
        <v>28</v>
      </c>
      <c r="E238" s="96"/>
      <c r="I238" s="794" t="s">
        <v>242</v>
      </c>
      <c r="J238" s="794"/>
      <c r="L238" s="44"/>
      <c r="M238" s="44"/>
      <c r="N238" s="44"/>
    </row>
    <row r="239" spans="1:14" ht="14.4" hidden="1">
      <c r="D239" s="121"/>
      <c r="E239" s="96"/>
      <c r="I239" s="3"/>
      <c r="L239" s="3"/>
      <c r="M239" s="3"/>
      <c r="N239" s="3"/>
    </row>
    <row r="240" spans="1:14" ht="14.4" hidden="1">
      <c r="D240" s="121"/>
      <c r="E240" s="96"/>
      <c r="I240" s="3"/>
      <c r="L240" s="3"/>
      <c r="M240" s="3"/>
      <c r="N240" s="3"/>
    </row>
    <row r="241" spans="1:21" ht="14.4" hidden="1">
      <c r="D241" s="122"/>
      <c r="I241" s="3"/>
    </row>
    <row r="242" spans="1:21" ht="14.4" hidden="1">
      <c r="D242" s="122"/>
      <c r="I242" s="3"/>
    </row>
    <row r="243" spans="1:21" ht="14.4" hidden="1">
      <c r="D243" s="135" t="s">
        <v>258</v>
      </c>
      <c r="E243" s="96"/>
      <c r="I243" s="796" t="s">
        <v>259</v>
      </c>
      <c r="J243" s="797"/>
      <c r="K243" s="247"/>
      <c r="L243" s="2"/>
      <c r="M243" s="2"/>
      <c r="N243" s="2"/>
    </row>
    <row r="244" spans="1:21" hidden="1"/>
    <row r="245" spans="1:21" hidden="1"/>
    <row r="246" spans="1:21" hidden="1"/>
    <row r="247" spans="1:21" ht="15.6">
      <c r="A247" s="795" t="s">
        <v>502</v>
      </c>
      <c r="B247" s="795"/>
      <c r="C247" s="795"/>
      <c r="D247" s="795"/>
      <c r="E247" s="795"/>
      <c r="F247" s="795"/>
      <c r="G247" s="795"/>
      <c r="H247" s="795"/>
      <c r="I247" s="795"/>
      <c r="J247" s="795"/>
      <c r="K247" s="795"/>
      <c r="L247" s="795"/>
      <c r="M247" s="795"/>
      <c r="N247" s="795"/>
    </row>
    <row r="248" spans="1:21" ht="15.6">
      <c r="A248" s="795" t="s">
        <v>516</v>
      </c>
      <c r="B248" s="795"/>
      <c r="C248" s="795"/>
      <c r="D248" s="795"/>
      <c r="E248" s="795"/>
      <c r="F248" s="795"/>
      <c r="G248" s="795"/>
      <c r="H248" s="795"/>
      <c r="I248" s="795"/>
      <c r="J248" s="795"/>
      <c r="K248" s="795"/>
      <c r="L248" s="795"/>
      <c r="M248" s="795"/>
      <c r="N248" s="795"/>
    </row>
    <row r="249" spans="1:21" ht="15.6">
      <c r="A249" s="783" t="s">
        <v>254</v>
      </c>
      <c r="B249" s="783"/>
      <c r="C249" s="783"/>
      <c r="D249" s="783"/>
      <c r="E249" s="783"/>
      <c r="F249" s="783"/>
      <c r="G249" s="783"/>
      <c r="H249" s="783"/>
      <c r="I249" s="783"/>
      <c r="J249" s="783"/>
      <c r="K249" s="783"/>
      <c r="L249" s="783"/>
      <c r="M249" s="783"/>
      <c r="N249" s="783"/>
    </row>
    <row r="250" spans="1:21" s="221" customFormat="1">
      <c r="A250" s="790" t="s">
        <v>0</v>
      </c>
      <c r="B250" s="774" t="s">
        <v>1</v>
      </c>
      <c r="C250" s="775"/>
      <c r="D250" s="775"/>
      <c r="E250" s="775"/>
      <c r="F250" s="776"/>
      <c r="G250" s="790" t="s">
        <v>2</v>
      </c>
      <c r="H250" s="790" t="s">
        <v>3</v>
      </c>
      <c r="I250" s="774" t="s">
        <v>4</v>
      </c>
      <c r="J250" s="776"/>
      <c r="K250" s="780" t="s">
        <v>437</v>
      </c>
      <c r="L250" s="774" t="s">
        <v>5</v>
      </c>
      <c r="M250" s="775"/>
      <c r="N250" s="776"/>
      <c r="O250" s="2"/>
    </row>
    <row r="251" spans="1:21" ht="15" customHeight="1">
      <c r="A251" s="791"/>
      <c r="B251" s="777"/>
      <c r="C251" s="778"/>
      <c r="D251" s="778"/>
      <c r="E251" s="778"/>
      <c r="F251" s="779"/>
      <c r="G251" s="791"/>
      <c r="H251" s="791"/>
      <c r="I251" s="777"/>
      <c r="J251" s="779"/>
      <c r="K251" s="781"/>
      <c r="L251" s="777"/>
      <c r="M251" s="778"/>
      <c r="N251" s="779"/>
    </row>
    <row r="252" spans="1:21" ht="39.6">
      <c r="A252" s="792"/>
      <c r="B252" s="602" t="s">
        <v>6</v>
      </c>
      <c r="C252" s="602"/>
      <c r="D252" s="602" t="s">
        <v>7</v>
      </c>
      <c r="E252" s="602"/>
      <c r="F252" s="602" t="s">
        <v>8</v>
      </c>
      <c r="G252" s="792"/>
      <c r="H252" s="792"/>
      <c r="I252" s="602" t="s">
        <v>9</v>
      </c>
      <c r="J252" s="602" t="s">
        <v>10</v>
      </c>
      <c r="K252" s="782"/>
      <c r="L252" s="602" t="s">
        <v>11</v>
      </c>
      <c r="M252" s="603" t="s">
        <v>12</v>
      </c>
      <c r="N252" s="602" t="s">
        <v>13</v>
      </c>
      <c r="P252" s="96" t="s">
        <v>262</v>
      </c>
      <c r="Q252" s="96" t="s">
        <v>213</v>
      </c>
      <c r="R252" s="96" t="s">
        <v>263</v>
      </c>
      <c r="S252" s="96" t="s">
        <v>220</v>
      </c>
    </row>
    <row r="253" spans="1:21">
      <c r="A253" s="456"/>
      <c r="B253" s="456"/>
      <c r="C253" s="456"/>
      <c r="D253" s="456"/>
      <c r="E253" s="457"/>
      <c r="F253" s="456"/>
      <c r="G253" s="458"/>
      <c r="H253" s="456"/>
      <c r="I253" s="457"/>
      <c r="J253" s="457"/>
      <c r="K253" s="457"/>
      <c r="L253" s="457"/>
      <c r="M253" s="457"/>
      <c r="N253" s="456"/>
      <c r="P253" s="96"/>
      <c r="Q253" s="96"/>
      <c r="R253" s="96"/>
      <c r="S253" s="96"/>
    </row>
    <row r="254" spans="1:21" ht="10.5" customHeight="1">
      <c r="A254" s="785"/>
      <c r="B254" s="767"/>
      <c r="C254" s="281"/>
      <c r="D254" s="298"/>
      <c r="E254" s="272"/>
      <c r="F254" s="282"/>
      <c r="G254" s="273"/>
      <c r="H254" s="274"/>
      <c r="I254" s="275"/>
      <c r="J254" s="276"/>
      <c r="K254" s="277"/>
      <c r="L254" s="276"/>
      <c r="M254" s="463"/>
      <c r="N254" s="416"/>
      <c r="P254" s="98"/>
      <c r="Q254" s="98"/>
      <c r="R254" s="98"/>
      <c r="S254" s="98"/>
      <c r="T254" s="139">
        <f t="shared" ref="T254:T297" si="0">P254+Q254+R254+S254</f>
        <v>0</v>
      </c>
      <c r="U254" s="139">
        <f t="shared" ref="U254:U286" si="1">I254-T254</f>
        <v>0</v>
      </c>
    </row>
    <row r="255" spans="1:21" ht="15" customHeight="1">
      <c r="A255" s="785"/>
      <c r="B255" s="767"/>
      <c r="C255" s="281">
        <v>1</v>
      </c>
      <c r="D255" s="298" t="s">
        <v>501</v>
      </c>
      <c r="E255" s="272">
        <v>1</v>
      </c>
      <c r="F255" s="282" t="s">
        <v>536</v>
      </c>
      <c r="G255" s="273" t="s">
        <v>214</v>
      </c>
      <c r="H255" s="274" t="s">
        <v>212</v>
      </c>
      <c r="I255" s="275">
        <v>3000000</v>
      </c>
      <c r="J255" s="276" t="s">
        <v>262</v>
      </c>
      <c r="K255" s="277" t="s">
        <v>401</v>
      </c>
      <c r="L255" s="276" t="s">
        <v>229</v>
      </c>
      <c r="M255" s="463"/>
      <c r="N255" s="416"/>
      <c r="P255" s="98">
        <f>I255</f>
        <v>3000000</v>
      </c>
      <c r="Q255" s="98">
        <v>0</v>
      </c>
      <c r="R255" s="98">
        <v>0</v>
      </c>
      <c r="S255" s="98">
        <v>0</v>
      </c>
      <c r="T255" s="139">
        <f t="shared" si="0"/>
        <v>3000000</v>
      </c>
      <c r="U255" s="139">
        <f t="shared" si="1"/>
        <v>0</v>
      </c>
    </row>
    <row r="256" spans="1:21" ht="15" customHeight="1">
      <c r="A256" s="785"/>
      <c r="B256" s="767"/>
      <c r="C256" s="281"/>
      <c r="D256" s="298" t="s">
        <v>327</v>
      </c>
      <c r="E256" s="272">
        <v>2</v>
      </c>
      <c r="F256" s="282" t="s">
        <v>52</v>
      </c>
      <c r="G256" s="273" t="s">
        <v>214</v>
      </c>
      <c r="H256" s="274" t="s">
        <v>212</v>
      </c>
      <c r="I256" s="275">
        <v>1500000</v>
      </c>
      <c r="J256" s="276" t="s">
        <v>262</v>
      </c>
      <c r="K256" s="288" t="s">
        <v>444</v>
      </c>
      <c r="L256" s="276" t="s">
        <v>229</v>
      </c>
      <c r="M256" s="463"/>
      <c r="N256" s="416"/>
      <c r="P256" s="98">
        <f>I256</f>
        <v>1500000</v>
      </c>
      <c r="Q256" s="98"/>
      <c r="R256" s="98"/>
      <c r="S256" s="98"/>
      <c r="T256" s="139">
        <f t="shared" si="0"/>
        <v>1500000</v>
      </c>
      <c r="U256" s="139">
        <f t="shared" si="1"/>
        <v>0</v>
      </c>
    </row>
    <row r="257" spans="1:21" ht="15" customHeight="1">
      <c r="A257" s="785"/>
      <c r="B257" s="767"/>
      <c r="C257" s="281"/>
      <c r="D257" s="298"/>
      <c r="E257" s="272">
        <v>3</v>
      </c>
      <c r="F257" s="282" t="s">
        <v>53</v>
      </c>
      <c r="G257" s="273" t="s">
        <v>214</v>
      </c>
      <c r="H257" s="274" t="s">
        <v>212</v>
      </c>
      <c r="I257" s="283">
        <v>2000000</v>
      </c>
      <c r="J257" s="276" t="s">
        <v>213</v>
      </c>
      <c r="K257" s="277" t="s">
        <v>401</v>
      </c>
      <c r="L257" s="276" t="s">
        <v>229</v>
      </c>
      <c r="M257" s="463"/>
      <c r="N257" s="416"/>
      <c r="P257" s="98"/>
      <c r="Q257" s="98">
        <f>I257</f>
        <v>2000000</v>
      </c>
      <c r="R257" s="98"/>
      <c r="S257" s="98"/>
      <c r="T257" s="139">
        <f t="shared" si="0"/>
        <v>2000000</v>
      </c>
      <c r="U257" s="139">
        <f t="shared" si="1"/>
        <v>0</v>
      </c>
    </row>
    <row r="258" spans="1:21" ht="15" customHeight="1">
      <c r="A258" s="785"/>
      <c r="B258" s="767"/>
      <c r="C258" s="281"/>
      <c r="D258" s="298"/>
      <c r="E258" s="272"/>
      <c r="F258" s="282"/>
      <c r="G258" s="273"/>
      <c r="H258" s="274"/>
      <c r="I258" s="283"/>
      <c r="J258" s="276"/>
      <c r="K258" s="277"/>
      <c r="L258" s="276"/>
      <c r="M258" s="463"/>
      <c r="N258" s="416"/>
      <c r="P258" s="98"/>
      <c r="Q258" s="98"/>
      <c r="R258" s="98"/>
      <c r="S258" s="98"/>
      <c r="T258" s="139">
        <f t="shared" si="0"/>
        <v>0</v>
      </c>
      <c r="U258" s="139">
        <f t="shared" si="1"/>
        <v>0</v>
      </c>
    </row>
    <row r="259" spans="1:21" ht="15" customHeight="1">
      <c r="A259" s="785"/>
      <c r="B259" s="767"/>
      <c r="C259" s="281">
        <v>2</v>
      </c>
      <c r="D259" s="298" t="s">
        <v>500</v>
      </c>
      <c r="E259" s="272">
        <v>1</v>
      </c>
      <c r="F259" s="282" t="s">
        <v>275</v>
      </c>
      <c r="G259" s="273" t="s">
        <v>214</v>
      </c>
      <c r="H259" s="274" t="s">
        <v>212</v>
      </c>
      <c r="I259" s="283">
        <v>500000</v>
      </c>
      <c r="J259" s="276" t="s">
        <v>213</v>
      </c>
      <c r="K259" s="288" t="s">
        <v>440</v>
      </c>
      <c r="L259" s="276" t="s">
        <v>229</v>
      </c>
      <c r="M259" s="463"/>
      <c r="N259" s="416"/>
      <c r="P259" s="97"/>
      <c r="Q259" s="184">
        <f t="shared" ref="Q259:Q264" si="2">I259</f>
        <v>500000</v>
      </c>
      <c r="R259" s="97"/>
      <c r="S259" s="97"/>
      <c r="T259" s="139">
        <f t="shared" si="0"/>
        <v>500000</v>
      </c>
      <c r="U259" s="139">
        <f t="shared" si="1"/>
        <v>0</v>
      </c>
    </row>
    <row r="260" spans="1:21" ht="15" customHeight="1">
      <c r="A260" s="785"/>
      <c r="B260" s="767"/>
      <c r="C260" s="281"/>
      <c r="D260" s="298" t="s">
        <v>327</v>
      </c>
      <c r="E260" s="272">
        <v>2</v>
      </c>
      <c r="F260" s="282" t="s">
        <v>477</v>
      </c>
      <c r="G260" s="273" t="s">
        <v>214</v>
      </c>
      <c r="H260" s="274" t="s">
        <v>478</v>
      </c>
      <c r="I260" s="283">
        <f>500000*12</f>
        <v>6000000</v>
      </c>
      <c r="J260" s="276" t="s">
        <v>213</v>
      </c>
      <c r="K260" s="277" t="s">
        <v>475</v>
      </c>
      <c r="L260" s="276" t="s">
        <v>229</v>
      </c>
      <c r="M260" s="463"/>
      <c r="N260" s="416"/>
      <c r="P260" s="97"/>
      <c r="Q260" s="184">
        <f t="shared" si="2"/>
        <v>6000000</v>
      </c>
      <c r="R260" s="97"/>
      <c r="S260" s="97"/>
      <c r="T260" s="139">
        <f t="shared" si="0"/>
        <v>6000000</v>
      </c>
      <c r="U260" s="139">
        <f t="shared" si="1"/>
        <v>0</v>
      </c>
    </row>
    <row r="261" spans="1:21" ht="15" customHeight="1">
      <c r="A261" s="785"/>
      <c r="B261" s="767"/>
      <c r="C261" s="281">
        <v>3</v>
      </c>
      <c r="D261" s="464" t="s">
        <v>60</v>
      </c>
      <c r="E261" s="272">
        <v>1</v>
      </c>
      <c r="F261" s="282" t="s">
        <v>293</v>
      </c>
      <c r="G261" s="273" t="s">
        <v>214</v>
      </c>
      <c r="H261" s="274" t="s">
        <v>212</v>
      </c>
      <c r="I261" s="275">
        <v>2500000</v>
      </c>
      <c r="J261" s="276" t="s">
        <v>213</v>
      </c>
      <c r="K261" s="288" t="s">
        <v>442</v>
      </c>
      <c r="L261" s="278" t="s">
        <v>229</v>
      </c>
      <c r="M261" s="463"/>
      <c r="N261" s="416"/>
      <c r="P261" s="98">
        <v>0</v>
      </c>
      <c r="Q261" s="98">
        <f t="shared" si="2"/>
        <v>2500000</v>
      </c>
      <c r="R261" s="98">
        <v>0</v>
      </c>
      <c r="S261" s="98">
        <v>0</v>
      </c>
      <c r="T261" s="139">
        <f t="shared" si="0"/>
        <v>2500000</v>
      </c>
      <c r="U261" s="139">
        <f t="shared" si="1"/>
        <v>0</v>
      </c>
    </row>
    <row r="262" spans="1:21" ht="15" customHeight="1">
      <c r="A262" s="785"/>
      <c r="B262" s="767"/>
      <c r="C262" s="281"/>
      <c r="D262" s="300" t="s">
        <v>313</v>
      </c>
      <c r="E262" s="272">
        <v>2</v>
      </c>
      <c r="F262" s="282" t="s">
        <v>292</v>
      </c>
      <c r="G262" s="273" t="s">
        <v>214</v>
      </c>
      <c r="H262" s="274" t="s">
        <v>212</v>
      </c>
      <c r="I262" s="283">
        <v>3000000</v>
      </c>
      <c r="J262" s="276" t="s">
        <v>213</v>
      </c>
      <c r="K262" s="288" t="s">
        <v>442</v>
      </c>
      <c r="L262" s="278" t="s">
        <v>229</v>
      </c>
      <c r="M262" s="463"/>
      <c r="N262" s="416"/>
      <c r="P262" s="98"/>
      <c r="Q262" s="183">
        <f t="shared" si="2"/>
        <v>3000000</v>
      </c>
      <c r="R262" s="98"/>
      <c r="S262" s="98"/>
      <c r="T262" s="139">
        <f t="shared" si="0"/>
        <v>3000000</v>
      </c>
      <c r="U262" s="139">
        <f t="shared" si="1"/>
        <v>0</v>
      </c>
    </row>
    <row r="263" spans="1:21" ht="15" customHeight="1">
      <c r="A263" s="785"/>
      <c r="B263" s="767"/>
      <c r="C263" s="281"/>
      <c r="D263" s="298"/>
      <c r="E263" s="272">
        <v>3</v>
      </c>
      <c r="F263" s="282" t="s">
        <v>63</v>
      </c>
      <c r="G263" s="273" t="s">
        <v>214</v>
      </c>
      <c r="H263" s="274" t="s">
        <v>212</v>
      </c>
      <c r="I263" s="275">
        <v>1000000</v>
      </c>
      <c r="J263" s="276" t="s">
        <v>213</v>
      </c>
      <c r="K263" s="277" t="s">
        <v>401</v>
      </c>
      <c r="L263" s="278" t="s">
        <v>229</v>
      </c>
      <c r="M263" s="463"/>
      <c r="N263" s="416"/>
      <c r="P263" s="97"/>
      <c r="Q263" s="184">
        <f t="shared" si="2"/>
        <v>1000000</v>
      </c>
      <c r="R263" s="97"/>
      <c r="S263" s="97"/>
      <c r="T263" s="139">
        <f t="shared" si="0"/>
        <v>1000000</v>
      </c>
      <c r="U263" s="139">
        <f t="shared" si="1"/>
        <v>0</v>
      </c>
    </row>
    <row r="264" spans="1:21" ht="15" customHeight="1">
      <c r="A264" s="785"/>
      <c r="B264" s="767"/>
      <c r="C264" s="281"/>
      <c r="D264" s="298"/>
      <c r="E264" s="272">
        <v>4</v>
      </c>
      <c r="F264" s="282" t="s">
        <v>35</v>
      </c>
      <c r="G264" s="465" t="s">
        <v>214</v>
      </c>
      <c r="H264" s="466" t="s">
        <v>212</v>
      </c>
      <c r="I264" s="467">
        <v>3000000</v>
      </c>
      <c r="J264" s="276" t="s">
        <v>213</v>
      </c>
      <c r="K264" s="277" t="s">
        <v>464</v>
      </c>
      <c r="L264" s="278" t="s">
        <v>229</v>
      </c>
      <c r="M264" s="463"/>
      <c r="N264" s="416"/>
      <c r="P264" s="97"/>
      <c r="Q264" s="184">
        <f t="shared" si="2"/>
        <v>3000000</v>
      </c>
      <c r="R264" s="97"/>
      <c r="S264" s="97"/>
      <c r="T264" s="139">
        <f t="shared" si="0"/>
        <v>3000000</v>
      </c>
      <c r="U264" s="139">
        <f t="shared" si="1"/>
        <v>0</v>
      </c>
    </row>
    <row r="265" spans="1:21" ht="8.25" customHeight="1">
      <c r="A265" s="785"/>
      <c r="B265" s="767"/>
      <c r="C265" s="281"/>
      <c r="D265" s="298"/>
      <c r="E265" s="272"/>
      <c r="F265" s="282"/>
      <c r="G265" s="290"/>
      <c r="H265" s="291"/>
      <c r="I265" s="468"/>
      <c r="J265" s="276"/>
      <c r="K265" s="277"/>
      <c r="L265" s="278"/>
      <c r="M265" s="463"/>
      <c r="N265" s="416"/>
      <c r="P265" s="97"/>
      <c r="Q265" s="184"/>
      <c r="R265" s="97"/>
      <c r="S265" s="97"/>
      <c r="T265" s="139">
        <f t="shared" si="0"/>
        <v>0</v>
      </c>
      <c r="U265" s="139">
        <f t="shared" si="1"/>
        <v>0</v>
      </c>
    </row>
    <row r="266" spans="1:21">
      <c r="A266" s="785"/>
      <c r="B266" s="767"/>
      <c r="C266" s="281">
        <v>4</v>
      </c>
      <c r="D266" s="469" t="s">
        <v>316</v>
      </c>
      <c r="E266" s="272">
        <v>1</v>
      </c>
      <c r="F266" s="282" t="s">
        <v>65</v>
      </c>
      <c r="G266" s="273" t="s">
        <v>214</v>
      </c>
      <c r="H266" s="274" t="s">
        <v>212</v>
      </c>
      <c r="I266" s="275">
        <v>1000000</v>
      </c>
      <c r="J266" s="276" t="s">
        <v>213</v>
      </c>
      <c r="K266" s="277" t="s">
        <v>405</v>
      </c>
      <c r="L266" s="276" t="s">
        <v>229</v>
      </c>
      <c r="M266" s="463"/>
      <c r="N266" s="416"/>
      <c r="P266" s="98"/>
      <c r="Q266" s="98">
        <f>I266</f>
        <v>1000000</v>
      </c>
      <c r="R266" s="98"/>
      <c r="S266" s="98"/>
      <c r="T266" s="139">
        <f t="shared" si="0"/>
        <v>1000000</v>
      </c>
      <c r="U266" s="139">
        <f t="shared" si="1"/>
        <v>0</v>
      </c>
    </row>
    <row r="267" spans="1:21" ht="15" customHeight="1">
      <c r="A267" s="785"/>
      <c r="B267" s="767"/>
      <c r="C267" s="281"/>
      <c r="D267" s="469" t="s">
        <v>301</v>
      </c>
      <c r="E267" s="272">
        <v>2</v>
      </c>
      <c r="F267" s="282" t="s">
        <v>66</v>
      </c>
      <c r="G267" s="273" t="s">
        <v>214</v>
      </c>
      <c r="H267" s="274" t="s">
        <v>212</v>
      </c>
      <c r="I267" s="283">
        <v>1000000</v>
      </c>
      <c r="J267" s="276" t="s">
        <v>213</v>
      </c>
      <c r="K267" s="288" t="s">
        <v>441</v>
      </c>
      <c r="L267" s="276" t="s">
        <v>229</v>
      </c>
      <c r="M267" s="463"/>
      <c r="N267" s="416"/>
      <c r="P267" s="97"/>
      <c r="Q267" s="184">
        <f>I267</f>
        <v>1000000</v>
      </c>
      <c r="R267" s="97"/>
      <c r="S267" s="97"/>
      <c r="T267" s="139">
        <f t="shared" si="0"/>
        <v>1000000</v>
      </c>
      <c r="U267" s="139">
        <f t="shared" si="1"/>
        <v>0</v>
      </c>
    </row>
    <row r="268" spans="1:21" ht="15" customHeight="1">
      <c r="A268" s="785"/>
      <c r="B268" s="767"/>
      <c r="C268" s="281"/>
      <c r="D268" s="298"/>
      <c r="E268" s="272">
        <v>3</v>
      </c>
      <c r="F268" s="282" t="s">
        <v>67</v>
      </c>
      <c r="G268" s="273" t="s">
        <v>214</v>
      </c>
      <c r="H268" s="274" t="s">
        <v>212</v>
      </c>
      <c r="I268" s="275">
        <v>1000000</v>
      </c>
      <c r="J268" s="276" t="s">
        <v>213</v>
      </c>
      <c r="K268" s="288" t="s">
        <v>441</v>
      </c>
      <c r="L268" s="276" t="s">
        <v>229</v>
      </c>
      <c r="M268" s="463"/>
      <c r="N268" s="416"/>
      <c r="P268" s="98"/>
      <c r="Q268" s="183">
        <f>I268</f>
        <v>1000000</v>
      </c>
      <c r="R268" s="98"/>
      <c r="S268" s="98"/>
      <c r="T268" s="139">
        <f t="shared" si="0"/>
        <v>1000000</v>
      </c>
      <c r="U268" s="139">
        <f t="shared" si="1"/>
        <v>0</v>
      </c>
    </row>
    <row r="269" spans="1:21" ht="9.75" customHeight="1">
      <c r="A269" s="785"/>
      <c r="B269" s="767"/>
      <c r="C269" s="281"/>
      <c r="D269" s="464"/>
      <c r="E269" s="322"/>
      <c r="F269" s="419"/>
      <c r="G269" s="326"/>
      <c r="H269" s="274"/>
      <c r="I269" s="275">
        <v>0</v>
      </c>
      <c r="J269" s="326"/>
      <c r="K269" s="277"/>
      <c r="L269" s="463"/>
      <c r="M269" s="463"/>
      <c r="N269" s="416"/>
      <c r="P269" s="98">
        <v>0</v>
      </c>
      <c r="Q269" s="98">
        <v>0</v>
      </c>
      <c r="R269" s="98">
        <v>0</v>
      </c>
      <c r="S269" s="98">
        <v>0</v>
      </c>
      <c r="T269" s="139">
        <f t="shared" si="0"/>
        <v>0</v>
      </c>
      <c r="U269" s="139">
        <f t="shared" si="1"/>
        <v>0</v>
      </c>
    </row>
    <row r="270" spans="1:21">
      <c r="A270" s="351"/>
      <c r="B270" s="352"/>
      <c r="C270" s="459">
        <v>5</v>
      </c>
      <c r="D270" s="460" t="s">
        <v>15</v>
      </c>
      <c r="E270" s="484">
        <v>1</v>
      </c>
      <c r="F270" s="258" t="s">
        <v>400</v>
      </c>
      <c r="G270" s="429" t="s">
        <v>214</v>
      </c>
      <c r="H270" s="459" t="s">
        <v>212</v>
      </c>
      <c r="I270" s="264">
        <f>213000000+38400000</f>
        <v>251400000</v>
      </c>
      <c r="J270" s="485" t="s">
        <v>213</v>
      </c>
      <c r="K270" s="266" t="s">
        <v>407</v>
      </c>
      <c r="L270" s="485" t="s">
        <v>229</v>
      </c>
      <c r="M270" s="486"/>
      <c r="N270" s="487"/>
      <c r="P270" s="98"/>
      <c r="Q270" s="264">
        <f>213000000+38400000</f>
        <v>251400000</v>
      </c>
      <c r="R270" s="98"/>
      <c r="S270" s="98"/>
      <c r="T270" s="139">
        <f t="shared" si="0"/>
        <v>251400000</v>
      </c>
      <c r="U270" s="139">
        <f t="shared" si="1"/>
        <v>0</v>
      </c>
    </row>
    <row r="271" spans="1:21" s="223" customFormat="1">
      <c r="A271" s="403"/>
      <c r="B271" s="662"/>
      <c r="C271" s="281"/>
      <c r="D271" s="298"/>
      <c r="E271" s="272">
        <v>2</v>
      </c>
      <c r="F271" s="286" t="s">
        <v>74</v>
      </c>
      <c r="G271" s="322" t="s">
        <v>214</v>
      </c>
      <c r="H271" s="281" t="s">
        <v>212</v>
      </c>
      <c r="I271" s="275">
        <f>5880000-600000-500000</f>
        <v>4780000</v>
      </c>
      <c r="J271" s="362" t="s">
        <v>213</v>
      </c>
      <c r="K271" s="277" t="s">
        <v>463</v>
      </c>
      <c r="L271" s="362" t="s">
        <v>229</v>
      </c>
      <c r="M271" s="488"/>
      <c r="N271" s="401"/>
      <c r="O271" s="2"/>
      <c r="P271" s="222"/>
      <c r="Q271" s="224">
        <f>I271</f>
        <v>4780000</v>
      </c>
      <c r="R271" s="222"/>
      <c r="S271" s="222"/>
      <c r="T271" s="139">
        <f t="shared" si="0"/>
        <v>4780000</v>
      </c>
      <c r="U271" s="139">
        <f t="shared" si="1"/>
        <v>0</v>
      </c>
    </row>
    <row r="272" spans="1:21">
      <c r="A272" s="324"/>
      <c r="B272" s="325"/>
      <c r="C272" s="274"/>
      <c r="D272" s="489"/>
      <c r="E272" s="307">
        <v>3</v>
      </c>
      <c r="F272" s="360" t="s">
        <v>272</v>
      </c>
      <c r="G272" s="326" t="s">
        <v>214</v>
      </c>
      <c r="H272" s="274" t="s">
        <v>212</v>
      </c>
      <c r="I272" s="361">
        <f>57300000+3300000</f>
        <v>60600000</v>
      </c>
      <c r="J272" s="276" t="s">
        <v>213</v>
      </c>
      <c r="K272" s="277" t="s">
        <v>407</v>
      </c>
      <c r="L272" s="276" t="s">
        <v>229</v>
      </c>
      <c r="M272" s="463"/>
      <c r="N272" s="416"/>
      <c r="P272" s="65"/>
      <c r="Q272" s="361">
        <f>57300000+3300000</f>
        <v>60600000</v>
      </c>
      <c r="R272" s="65"/>
      <c r="S272" s="65"/>
      <c r="T272" s="139">
        <f t="shared" si="0"/>
        <v>60600000</v>
      </c>
      <c r="U272" s="139">
        <f t="shared" si="1"/>
        <v>0</v>
      </c>
    </row>
    <row r="273" spans="1:21" ht="26.4">
      <c r="A273" s="324"/>
      <c r="B273" s="325"/>
      <c r="C273" s="281"/>
      <c r="D273" s="298"/>
      <c r="E273" s="272">
        <v>4</v>
      </c>
      <c r="F273" s="286" t="s">
        <v>75</v>
      </c>
      <c r="G273" s="322" t="s">
        <v>214</v>
      </c>
      <c r="H273" s="274" t="s">
        <v>212</v>
      </c>
      <c r="I273" s="275">
        <f>6125000+2750000</f>
        <v>8875000</v>
      </c>
      <c r="J273" s="362" t="s">
        <v>213</v>
      </c>
      <c r="K273" s="277" t="s">
        <v>408</v>
      </c>
      <c r="L273" s="362" t="s">
        <v>229</v>
      </c>
      <c r="M273" s="488"/>
      <c r="N273" s="401"/>
      <c r="P273" s="98"/>
      <c r="Q273" s="183">
        <f>I273</f>
        <v>8875000</v>
      </c>
      <c r="R273" s="98"/>
      <c r="S273" s="98"/>
      <c r="T273" s="139">
        <f t="shared" si="0"/>
        <v>8875000</v>
      </c>
      <c r="U273" s="139">
        <f t="shared" si="1"/>
        <v>0</v>
      </c>
    </row>
    <row r="274" spans="1:21" hidden="1">
      <c r="A274" s="343"/>
      <c r="B274" s="344"/>
      <c r="C274" s="345"/>
      <c r="D274" s="531"/>
      <c r="E274" s="348"/>
      <c r="F274" s="347"/>
      <c r="G274" s="348"/>
      <c r="H274" s="345"/>
      <c r="I274" s="349"/>
      <c r="J274" s="348"/>
      <c r="K274" s="350"/>
      <c r="L274" s="348"/>
      <c r="M274" s="477"/>
      <c r="N274" s="477"/>
      <c r="P274" s="97"/>
      <c r="Q274" s="97"/>
      <c r="R274" s="97"/>
      <c r="S274" s="97"/>
      <c r="T274" s="139"/>
      <c r="U274" s="139"/>
    </row>
    <row r="275" spans="1:21" hidden="1">
      <c r="A275" s="514"/>
      <c r="B275" s="556"/>
      <c r="C275" s="534"/>
      <c r="D275" s="663"/>
      <c r="E275" s="516"/>
      <c r="F275" s="558"/>
      <c r="G275" s="516"/>
      <c r="H275" s="534"/>
      <c r="I275" s="559"/>
      <c r="J275" s="516"/>
      <c r="K275" s="651"/>
      <c r="L275" s="516"/>
      <c r="M275" s="517"/>
      <c r="N275" s="517"/>
      <c r="P275" s="97"/>
      <c r="Q275" s="97"/>
      <c r="R275" s="97"/>
      <c r="S275" s="97"/>
      <c r="T275" s="139"/>
      <c r="U275" s="139"/>
    </row>
    <row r="276" spans="1:21">
      <c r="A276" s="324"/>
      <c r="B276" s="325"/>
      <c r="C276" s="281"/>
      <c r="D276" s="298"/>
      <c r="E276" s="322">
        <v>5</v>
      </c>
      <c r="F276" s="286" t="s">
        <v>377</v>
      </c>
      <c r="G276" s="322"/>
      <c r="H276" s="274"/>
      <c r="I276" s="283"/>
      <c r="J276" s="362"/>
      <c r="K276" s="364"/>
      <c r="L276" s="362"/>
      <c r="M276" s="488"/>
      <c r="N276" s="401"/>
      <c r="P276" s="97"/>
      <c r="Q276" s="184"/>
      <c r="R276" s="97"/>
      <c r="S276" s="97"/>
      <c r="T276" s="139">
        <f t="shared" si="0"/>
        <v>0</v>
      </c>
      <c r="U276" s="139">
        <f t="shared" si="1"/>
        <v>0</v>
      </c>
    </row>
    <row r="277" spans="1:21">
      <c r="A277" s="324"/>
      <c r="B277" s="325"/>
      <c r="C277" s="281"/>
      <c r="D277" s="298"/>
      <c r="E277" s="322"/>
      <c r="F277" s="490" t="s">
        <v>381</v>
      </c>
      <c r="G277" s="322" t="s">
        <v>214</v>
      </c>
      <c r="H277" s="274" t="s">
        <v>212</v>
      </c>
      <c r="I277" s="275">
        <v>600000</v>
      </c>
      <c r="J277" s="362" t="s">
        <v>262</v>
      </c>
      <c r="K277" s="277" t="s">
        <v>409</v>
      </c>
      <c r="L277" s="362" t="s">
        <v>229</v>
      </c>
      <c r="M277" s="488"/>
      <c r="N277" s="401"/>
      <c r="P277" s="98">
        <v>600000</v>
      </c>
      <c r="Q277" s="98"/>
      <c r="R277" s="98"/>
      <c r="S277" s="98"/>
      <c r="T277" s="139">
        <f t="shared" si="0"/>
        <v>600000</v>
      </c>
      <c r="U277" s="139">
        <f t="shared" si="1"/>
        <v>0</v>
      </c>
    </row>
    <row r="278" spans="1:21">
      <c r="A278" s="324"/>
      <c r="B278" s="325"/>
      <c r="C278" s="281"/>
      <c r="D278" s="298"/>
      <c r="E278" s="322"/>
      <c r="F278" s="490" t="s">
        <v>382</v>
      </c>
      <c r="G278" s="322" t="s">
        <v>214</v>
      </c>
      <c r="H278" s="274" t="s">
        <v>212</v>
      </c>
      <c r="I278" s="365">
        <v>600000</v>
      </c>
      <c r="J278" s="362" t="s">
        <v>262</v>
      </c>
      <c r="K278" s="277" t="s">
        <v>409</v>
      </c>
      <c r="L278" s="362" t="s">
        <v>229</v>
      </c>
      <c r="M278" s="488"/>
      <c r="N278" s="401"/>
      <c r="P278" s="19">
        <v>600000</v>
      </c>
      <c r="Q278" s="19"/>
      <c r="R278" s="19"/>
      <c r="S278" s="19"/>
      <c r="T278" s="139">
        <f t="shared" si="0"/>
        <v>600000</v>
      </c>
      <c r="U278" s="139">
        <f t="shared" si="1"/>
        <v>0</v>
      </c>
    </row>
    <row r="279" spans="1:21">
      <c r="A279" s="324"/>
      <c r="B279" s="325"/>
      <c r="C279" s="281"/>
      <c r="D279" s="298"/>
      <c r="E279" s="322"/>
      <c r="F279" s="491" t="s">
        <v>383</v>
      </c>
      <c r="G279" s="322" t="s">
        <v>214</v>
      </c>
      <c r="H279" s="274" t="s">
        <v>212</v>
      </c>
      <c r="I279" s="361">
        <v>1750000</v>
      </c>
      <c r="J279" s="367" t="s">
        <v>262</v>
      </c>
      <c r="K279" s="277" t="s">
        <v>409</v>
      </c>
      <c r="L279" s="362" t="s">
        <v>229</v>
      </c>
      <c r="M279" s="488"/>
      <c r="N279" s="401"/>
      <c r="P279" s="65">
        <v>1750000</v>
      </c>
      <c r="Q279" s="65"/>
      <c r="R279" s="65"/>
      <c r="S279" s="65"/>
      <c r="T279" s="139">
        <f t="shared" si="0"/>
        <v>1750000</v>
      </c>
      <c r="U279" s="139">
        <f t="shared" si="1"/>
        <v>0</v>
      </c>
    </row>
    <row r="280" spans="1:21">
      <c r="A280" s="324"/>
      <c r="B280" s="325"/>
      <c r="C280" s="281"/>
      <c r="D280" s="298"/>
      <c r="E280" s="322">
        <v>6</v>
      </c>
      <c r="F280" s="366" t="s">
        <v>386</v>
      </c>
      <c r="G280" s="322"/>
      <c r="H280" s="274"/>
      <c r="I280" s="368"/>
      <c r="J280" s="367"/>
      <c r="K280" s="369"/>
      <c r="L280" s="362"/>
      <c r="M280" s="488"/>
      <c r="N280" s="401"/>
      <c r="P280" s="167"/>
      <c r="Q280" s="167"/>
      <c r="R280" s="167"/>
      <c r="S280" s="167"/>
      <c r="T280" s="139">
        <f t="shared" si="0"/>
        <v>0</v>
      </c>
      <c r="U280" s="139">
        <f t="shared" si="1"/>
        <v>0</v>
      </c>
    </row>
    <row r="281" spans="1:21">
      <c r="A281" s="324"/>
      <c r="B281" s="325"/>
      <c r="C281" s="281"/>
      <c r="D281" s="298"/>
      <c r="E281" s="322"/>
      <c r="F281" s="492" t="s">
        <v>387</v>
      </c>
      <c r="G281" s="322" t="s">
        <v>214</v>
      </c>
      <c r="H281" s="274" t="s">
        <v>212</v>
      </c>
      <c r="I281" s="283">
        <v>4000000</v>
      </c>
      <c r="J281" s="362" t="s">
        <v>213</v>
      </c>
      <c r="K281" s="364" t="s">
        <v>410</v>
      </c>
      <c r="L281" s="362" t="s">
        <v>229</v>
      </c>
      <c r="M281" s="488"/>
      <c r="N281" s="401"/>
      <c r="P281" s="97"/>
      <c r="Q281" s="184">
        <f>I281</f>
        <v>4000000</v>
      </c>
      <c r="R281" s="97"/>
      <c r="S281" s="97"/>
      <c r="T281" s="139">
        <f t="shared" si="0"/>
        <v>4000000</v>
      </c>
      <c r="U281" s="139">
        <f t="shared" si="1"/>
        <v>0</v>
      </c>
    </row>
    <row r="282" spans="1:21">
      <c r="A282" s="324"/>
      <c r="B282" s="325"/>
      <c r="C282" s="281"/>
      <c r="D282" s="298"/>
      <c r="E282" s="322"/>
      <c r="F282" s="492" t="s">
        <v>388</v>
      </c>
      <c r="G282" s="322" t="s">
        <v>214</v>
      </c>
      <c r="H282" s="274" t="s">
        <v>212</v>
      </c>
      <c r="I282" s="283">
        <v>4000000</v>
      </c>
      <c r="J282" s="362" t="s">
        <v>213</v>
      </c>
      <c r="K282" s="364" t="s">
        <v>410</v>
      </c>
      <c r="L282" s="362" t="s">
        <v>229</v>
      </c>
      <c r="M282" s="488"/>
      <c r="N282" s="401"/>
      <c r="P282" s="97"/>
      <c r="Q282" s="184">
        <f>I282</f>
        <v>4000000</v>
      </c>
      <c r="R282" s="97"/>
      <c r="S282" s="97"/>
      <c r="T282" s="139">
        <f t="shared" si="0"/>
        <v>4000000</v>
      </c>
      <c r="U282" s="139">
        <f t="shared" si="1"/>
        <v>0</v>
      </c>
    </row>
    <row r="283" spans="1:21">
      <c r="A283" s="324"/>
      <c r="B283" s="325"/>
      <c r="C283" s="281"/>
      <c r="D283" s="298"/>
      <c r="E283" s="322">
        <v>7</v>
      </c>
      <c r="F283" s="447" t="s">
        <v>291</v>
      </c>
      <c r="G283" s="322" t="s">
        <v>214</v>
      </c>
      <c r="H283" s="274" t="s">
        <v>212</v>
      </c>
      <c r="I283" s="381">
        <v>6600000</v>
      </c>
      <c r="J283" s="375" t="s">
        <v>213</v>
      </c>
      <c r="K283" s="277" t="s">
        <v>409</v>
      </c>
      <c r="L283" s="362" t="s">
        <v>229</v>
      </c>
      <c r="M283" s="488"/>
      <c r="N283" s="401"/>
      <c r="P283" s="97"/>
      <c r="Q283" s="184">
        <f>I283</f>
        <v>6600000</v>
      </c>
      <c r="R283" s="97"/>
      <c r="S283" s="97"/>
      <c r="T283" s="139">
        <f t="shared" si="0"/>
        <v>6600000</v>
      </c>
      <c r="U283" s="139">
        <f t="shared" si="1"/>
        <v>0</v>
      </c>
    </row>
    <row r="284" spans="1:21">
      <c r="A284" s="324"/>
      <c r="B284" s="325"/>
      <c r="C284" s="281"/>
      <c r="D284" s="298"/>
      <c r="E284" s="322">
        <v>8</v>
      </c>
      <c r="F284" s="447" t="s">
        <v>378</v>
      </c>
      <c r="G284" s="322"/>
      <c r="H284" s="274"/>
      <c r="I284" s="381"/>
      <c r="J284" s="375"/>
      <c r="K284" s="373"/>
      <c r="L284" s="362"/>
      <c r="M284" s="488"/>
      <c r="N284" s="401"/>
      <c r="P284" s="97"/>
      <c r="Q284" s="184"/>
      <c r="R284" s="97"/>
      <c r="S284" s="97"/>
      <c r="T284" s="139">
        <f t="shared" si="0"/>
        <v>0</v>
      </c>
      <c r="U284" s="139">
        <f t="shared" si="1"/>
        <v>0</v>
      </c>
    </row>
    <row r="285" spans="1:21">
      <c r="A285" s="324"/>
      <c r="B285" s="325"/>
      <c r="C285" s="281"/>
      <c r="D285" s="298"/>
      <c r="E285" s="322"/>
      <c r="F285" s="492" t="s">
        <v>379</v>
      </c>
      <c r="G285" s="322" t="s">
        <v>214</v>
      </c>
      <c r="H285" s="274" t="s">
        <v>212</v>
      </c>
      <c r="I285" s="283">
        <v>780000</v>
      </c>
      <c r="J285" s="362" t="s">
        <v>213</v>
      </c>
      <c r="K285" s="364" t="s">
        <v>410</v>
      </c>
      <c r="L285" s="362" t="s">
        <v>229</v>
      </c>
      <c r="M285" s="488"/>
      <c r="N285" s="401"/>
      <c r="P285" s="97"/>
      <c r="Q285" s="184">
        <v>780000</v>
      </c>
      <c r="R285" s="97"/>
      <c r="S285" s="97"/>
      <c r="T285" s="139">
        <f t="shared" si="0"/>
        <v>780000</v>
      </c>
      <c r="U285" s="139">
        <f t="shared" si="1"/>
        <v>0</v>
      </c>
    </row>
    <row r="286" spans="1:21">
      <c r="A286" s="324"/>
      <c r="B286" s="325"/>
      <c r="C286" s="303"/>
      <c r="D286" s="493"/>
      <c r="E286" s="407"/>
      <c r="F286" s="494" t="s">
        <v>380</v>
      </c>
      <c r="G286" s="322" t="s">
        <v>214</v>
      </c>
      <c r="H286" s="274" t="s">
        <v>212</v>
      </c>
      <c r="I286" s="370">
        <v>3600000</v>
      </c>
      <c r="J286" s="362" t="s">
        <v>213</v>
      </c>
      <c r="K286" s="364" t="s">
        <v>410</v>
      </c>
      <c r="L286" s="278" t="s">
        <v>229</v>
      </c>
      <c r="M286" s="495"/>
      <c r="N286" s="409"/>
      <c r="P286" s="19"/>
      <c r="Q286" s="19">
        <f>I286</f>
        <v>3600000</v>
      </c>
      <c r="R286" s="19"/>
      <c r="S286" s="19"/>
      <c r="T286" s="139">
        <f t="shared" si="0"/>
        <v>3600000</v>
      </c>
      <c r="U286" s="139">
        <f t="shared" si="1"/>
        <v>0</v>
      </c>
    </row>
    <row r="287" spans="1:21" ht="14.4" thickBot="1">
      <c r="A287" s="552"/>
      <c r="B287" s="575"/>
      <c r="C287" s="616"/>
      <c r="D287" s="617"/>
      <c r="E287" s="338">
        <v>9</v>
      </c>
      <c r="F287" s="618" t="s">
        <v>470</v>
      </c>
      <c r="G287" s="322" t="s">
        <v>214</v>
      </c>
      <c r="H287" s="274" t="s">
        <v>212</v>
      </c>
      <c r="I287" s="337">
        <v>3000000</v>
      </c>
      <c r="J287" s="362" t="s">
        <v>213</v>
      </c>
      <c r="K287" s="364" t="s">
        <v>410</v>
      </c>
      <c r="L287" s="362" t="s">
        <v>229</v>
      </c>
      <c r="M287" s="528"/>
      <c r="N287" s="425"/>
      <c r="P287" s="65"/>
      <c r="Q287" s="65">
        <f>I287</f>
        <v>3000000</v>
      </c>
      <c r="R287" s="65"/>
      <c r="S287" s="65"/>
      <c r="T287" s="139">
        <f t="shared" si="0"/>
        <v>3000000</v>
      </c>
      <c r="U287" s="139"/>
    </row>
    <row r="288" spans="1:21" ht="14.4" thickBot="1">
      <c r="A288" s="386" t="s">
        <v>17</v>
      </c>
      <c r="B288" s="387"/>
      <c r="C288" s="387"/>
      <c r="D288" s="387"/>
      <c r="E288" s="387"/>
      <c r="F288" s="387"/>
      <c r="G288" s="387"/>
      <c r="H288" s="387"/>
      <c r="I288" s="388">
        <f>SUM(I254:I287)</f>
        <v>376085000</v>
      </c>
      <c r="J288" s="412"/>
      <c r="K288" s="413"/>
      <c r="L288" s="415"/>
      <c r="M288" s="496"/>
      <c r="N288" s="415"/>
      <c r="P288" s="42">
        <f>SUM(P254:P286)</f>
        <v>7450000</v>
      </c>
      <c r="Q288" s="42">
        <f>SUM(Q254:Q287)</f>
        <v>368635000</v>
      </c>
      <c r="R288" s="42">
        <f>SUM(R254:R286)</f>
        <v>0</v>
      </c>
      <c r="S288" s="42">
        <f>SUM(S254:S286)</f>
        <v>0</v>
      </c>
      <c r="T288" s="139">
        <f t="shared" si="0"/>
        <v>376085000</v>
      </c>
      <c r="U288" s="139">
        <f>I288-T288</f>
        <v>0</v>
      </c>
    </row>
    <row r="289" spans="1:21" s="720" customFormat="1">
      <c r="A289" s="785"/>
      <c r="B289" s="767"/>
      <c r="C289" s="711">
        <v>1</v>
      </c>
      <c r="D289" s="712" t="s">
        <v>207</v>
      </c>
      <c r="E289" s="713">
        <v>1</v>
      </c>
      <c r="F289" s="714" t="s">
        <v>543</v>
      </c>
      <c r="G289" s="715" t="s">
        <v>544</v>
      </c>
      <c r="H289" s="715" t="s">
        <v>212</v>
      </c>
      <c r="I289" s="716">
        <v>390000000</v>
      </c>
      <c r="J289" s="715" t="s">
        <v>220</v>
      </c>
      <c r="K289" s="717" t="s">
        <v>463</v>
      </c>
      <c r="L289" s="718"/>
      <c r="M289" s="719"/>
      <c r="N289" s="718" t="s">
        <v>229</v>
      </c>
      <c r="P289" s="721"/>
      <c r="Q289" s="722">
        <f>I289</f>
        <v>390000000</v>
      </c>
      <c r="R289" s="721"/>
      <c r="S289" s="721"/>
      <c r="T289" s="723">
        <f t="shared" si="0"/>
        <v>390000000</v>
      </c>
      <c r="U289" s="723">
        <f t="shared" ref="U289:U297" si="3">I289-T289</f>
        <v>0</v>
      </c>
    </row>
    <row r="290" spans="1:21">
      <c r="A290" s="785"/>
      <c r="B290" s="767"/>
      <c r="C290" s="281"/>
      <c r="D290" s="469"/>
      <c r="E290" s="399">
        <v>2</v>
      </c>
      <c r="F290" s="499" t="s">
        <v>543</v>
      </c>
      <c r="G290" s="322" t="s">
        <v>545</v>
      </c>
      <c r="H290" s="322" t="s">
        <v>212</v>
      </c>
      <c r="I290" s="275">
        <v>380000000</v>
      </c>
      <c r="J290" s="322" t="s">
        <v>220</v>
      </c>
      <c r="K290" s="364" t="s">
        <v>425</v>
      </c>
      <c r="L290" s="362"/>
      <c r="M290" s="488"/>
      <c r="N290" s="362" t="s">
        <v>229</v>
      </c>
      <c r="P290" s="98"/>
      <c r="Q290" s="98"/>
      <c r="R290" s="98">
        <v>53646857</v>
      </c>
      <c r="S290" s="98"/>
      <c r="T290" s="139">
        <f t="shared" si="0"/>
        <v>53646857</v>
      </c>
      <c r="U290" s="139">
        <f t="shared" si="3"/>
        <v>326353143</v>
      </c>
    </row>
    <row r="291" spans="1:21">
      <c r="A291" s="785"/>
      <c r="B291" s="767"/>
      <c r="C291" s="281"/>
      <c r="D291" s="469"/>
      <c r="E291" s="399">
        <v>3</v>
      </c>
      <c r="F291" s="499" t="s">
        <v>546</v>
      </c>
      <c r="G291" s="322" t="s">
        <v>529</v>
      </c>
      <c r="H291" s="322" t="s">
        <v>212</v>
      </c>
      <c r="I291" s="275">
        <v>15500000</v>
      </c>
      <c r="J291" s="322" t="s">
        <v>220</v>
      </c>
      <c r="K291" s="364" t="s">
        <v>426</v>
      </c>
      <c r="L291" s="362" t="s">
        <v>229</v>
      </c>
      <c r="M291" s="488"/>
      <c r="N291" s="401"/>
      <c r="P291" s="98">
        <v>0</v>
      </c>
      <c r="Q291" s="98">
        <v>0</v>
      </c>
      <c r="R291" s="98">
        <v>0</v>
      </c>
      <c r="S291" s="98">
        <v>0</v>
      </c>
      <c r="T291" s="139">
        <f t="shared" si="0"/>
        <v>0</v>
      </c>
      <c r="U291" s="139">
        <f t="shared" si="3"/>
        <v>15500000</v>
      </c>
    </row>
    <row r="292" spans="1:21">
      <c r="A292" s="785"/>
      <c r="B292" s="767"/>
      <c r="C292" s="281"/>
      <c r="D292" s="469"/>
      <c r="E292" s="399"/>
      <c r="F292" s="499"/>
      <c r="G292" s="322"/>
      <c r="H292" s="322"/>
      <c r="I292" s="275"/>
      <c r="J292" s="322"/>
      <c r="K292" s="364"/>
      <c r="L292" s="501"/>
      <c r="M292" s="540"/>
      <c r="N292" s="401"/>
      <c r="O292" s="199"/>
      <c r="P292" s="98"/>
      <c r="Q292" s="98"/>
      <c r="R292" s="98"/>
      <c r="S292" s="98"/>
      <c r="T292" s="139">
        <f t="shared" si="0"/>
        <v>0</v>
      </c>
      <c r="U292" s="139">
        <f t="shared" si="3"/>
        <v>0</v>
      </c>
    </row>
    <row r="293" spans="1:21" ht="26.4">
      <c r="A293" s="785"/>
      <c r="B293" s="767"/>
      <c r="C293" s="331">
        <v>3</v>
      </c>
      <c r="D293" s="670" t="s">
        <v>335</v>
      </c>
      <c r="E293" s="561">
        <v>1</v>
      </c>
      <c r="F293" s="562" t="s">
        <v>537</v>
      </c>
      <c r="G293" s="333" t="s">
        <v>538</v>
      </c>
      <c r="H293" s="333" t="s">
        <v>274</v>
      </c>
      <c r="I293" s="472">
        <v>40000000</v>
      </c>
      <c r="J293" s="333" t="s">
        <v>220</v>
      </c>
      <c r="K293" s="511" t="s">
        <v>467</v>
      </c>
      <c r="L293" s="333" t="s">
        <v>278</v>
      </c>
      <c r="M293" s="473"/>
      <c r="N293" s="476"/>
      <c r="P293" s="98"/>
      <c r="Q293" s="98"/>
      <c r="R293" s="98"/>
      <c r="S293" s="98">
        <f>I293</f>
        <v>40000000</v>
      </c>
      <c r="T293" s="139">
        <f t="shared" si="0"/>
        <v>40000000</v>
      </c>
      <c r="U293" s="139">
        <f t="shared" si="3"/>
        <v>0</v>
      </c>
    </row>
    <row r="294" spans="1:21">
      <c r="A294" s="695"/>
      <c r="B294" s="706"/>
      <c r="C294" s="336"/>
      <c r="D294" s="707"/>
      <c r="E294" s="708">
        <v>2</v>
      </c>
      <c r="F294" s="707" t="s">
        <v>539</v>
      </c>
      <c r="G294" s="335" t="s">
        <v>520</v>
      </c>
      <c r="H294" s="335" t="s">
        <v>540</v>
      </c>
      <c r="I294" s="337">
        <v>105000000</v>
      </c>
      <c r="J294" s="333" t="s">
        <v>220</v>
      </c>
      <c r="K294" s="511" t="s">
        <v>467</v>
      </c>
      <c r="L294" s="335"/>
      <c r="M294" s="338"/>
      <c r="N294" s="527"/>
      <c r="P294" s="219"/>
      <c r="Q294" s="219"/>
      <c r="R294" s="219"/>
      <c r="S294" s="219"/>
      <c r="T294" s="139"/>
      <c r="U294" s="139"/>
    </row>
    <row r="295" spans="1:21">
      <c r="A295" s="695"/>
      <c r="B295" s="706"/>
      <c r="C295" s="336"/>
      <c r="D295" s="707"/>
      <c r="E295" s="708">
        <v>3</v>
      </c>
      <c r="F295" s="709" t="s">
        <v>541</v>
      </c>
      <c r="G295" s="335" t="s">
        <v>214</v>
      </c>
      <c r="H295" s="335" t="s">
        <v>542</v>
      </c>
      <c r="I295" s="337">
        <v>275000000</v>
      </c>
      <c r="J295" s="335" t="s">
        <v>220</v>
      </c>
      <c r="K295" s="511" t="s">
        <v>467</v>
      </c>
      <c r="L295" s="335"/>
      <c r="M295" s="338"/>
      <c r="N295" s="527"/>
      <c r="P295" s="219"/>
      <c r="Q295" s="219"/>
      <c r="R295" s="219"/>
      <c r="S295" s="219"/>
      <c r="T295" s="139"/>
      <c r="U295" s="139"/>
    </row>
    <row r="296" spans="1:21">
      <c r="A296" s="695"/>
      <c r="B296" s="706"/>
      <c r="C296" s="336"/>
      <c r="D296" s="707"/>
      <c r="E296" s="708"/>
      <c r="F296" s="709"/>
      <c r="G296" s="335"/>
      <c r="H296" s="335"/>
      <c r="I296" s="337"/>
      <c r="J296" s="335"/>
      <c r="K296" s="502"/>
      <c r="L296" s="335"/>
      <c r="M296" s="338"/>
      <c r="N296" s="527"/>
      <c r="P296" s="219"/>
      <c r="Q296" s="219"/>
      <c r="R296" s="219"/>
      <c r="S296" s="219"/>
      <c r="T296" s="139"/>
      <c r="U296" s="139"/>
    </row>
    <row r="297" spans="1:21" ht="14.4" thickBot="1">
      <c r="A297" s="502"/>
      <c r="B297" s="422"/>
      <c r="C297" s="503"/>
      <c r="D297" s="504"/>
      <c r="E297" s="505"/>
      <c r="F297" s="506"/>
      <c r="G297" s="412"/>
      <c r="H297" s="412"/>
      <c r="I297" s="507"/>
      <c r="J297" s="412"/>
      <c r="K297" s="413"/>
      <c r="L297" s="412"/>
      <c r="M297" s="412"/>
      <c r="N297" s="415"/>
      <c r="P297" s="219"/>
      <c r="Q297" s="219"/>
      <c r="R297" s="219"/>
      <c r="S297" s="219"/>
      <c r="T297" s="139">
        <f t="shared" si="0"/>
        <v>0</v>
      </c>
      <c r="U297" s="139">
        <f t="shared" si="3"/>
        <v>0</v>
      </c>
    </row>
    <row r="298" spans="1:21" ht="14.4" thickBot="1">
      <c r="A298" s="386" t="s">
        <v>19</v>
      </c>
      <c r="B298" s="387"/>
      <c r="C298" s="387"/>
      <c r="D298" s="387"/>
      <c r="E298" s="387"/>
      <c r="F298" s="387"/>
      <c r="G298" s="387"/>
      <c r="H298" s="387"/>
      <c r="I298" s="426">
        <f>SUM(I289:I295)</f>
        <v>1205500000</v>
      </c>
      <c r="J298" s="389"/>
      <c r="K298" s="427"/>
      <c r="L298" s="496"/>
      <c r="M298" s="496"/>
      <c r="N298" s="415"/>
      <c r="P298" s="61">
        <f>SUM(P289:P293)</f>
        <v>0</v>
      </c>
      <c r="Q298" s="61">
        <f>SUM(Q289:Q293)</f>
        <v>390000000</v>
      </c>
      <c r="R298" s="61">
        <f>SUM(R289:R293)</f>
        <v>53646857</v>
      </c>
      <c r="S298" s="61">
        <f>SUM(S289:S293)</f>
        <v>40000000</v>
      </c>
      <c r="T298" s="139">
        <f t="shared" ref="T298:T305" si="4">P298+Q298+R298+S298</f>
        <v>483646857</v>
      </c>
      <c r="U298" s="139">
        <f t="shared" ref="U298:U305" si="5">I298-T298</f>
        <v>721853143</v>
      </c>
    </row>
    <row r="299" spans="1:21" ht="12.75" customHeight="1">
      <c r="A299" s="784">
        <v>3</v>
      </c>
      <c r="B299" s="766" t="s">
        <v>20</v>
      </c>
      <c r="C299" s="355">
        <v>1</v>
      </c>
      <c r="D299" s="508" t="s">
        <v>239</v>
      </c>
      <c r="E299" s="429">
        <v>1</v>
      </c>
      <c r="F299" s="417" t="s">
        <v>268</v>
      </c>
      <c r="G299" s="356" t="s">
        <v>214</v>
      </c>
      <c r="H299" s="356" t="s">
        <v>212</v>
      </c>
      <c r="I299" s="264">
        <v>11280000</v>
      </c>
      <c r="J299" s="356" t="s">
        <v>262</v>
      </c>
      <c r="K299" s="277" t="s">
        <v>436</v>
      </c>
      <c r="L299" s="265" t="s">
        <v>229</v>
      </c>
      <c r="M299" s="461"/>
      <c r="N299" s="462"/>
      <c r="P299" s="97">
        <v>11280000</v>
      </c>
      <c r="Q299" s="97"/>
      <c r="R299" s="97"/>
      <c r="S299" s="97"/>
      <c r="T299" s="139">
        <f t="shared" si="4"/>
        <v>11280000</v>
      </c>
      <c r="U299" s="139">
        <f t="shared" si="5"/>
        <v>0</v>
      </c>
    </row>
    <row r="300" spans="1:21">
      <c r="A300" s="785"/>
      <c r="B300" s="767"/>
      <c r="C300" s="286"/>
      <c r="D300" s="509"/>
      <c r="E300" s="322">
        <v>2</v>
      </c>
      <c r="F300" s="419" t="s">
        <v>269</v>
      </c>
      <c r="G300" s="322" t="s">
        <v>214</v>
      </c>
      <c r="H300" s="326" t="s">
        <v>212</v>
      </c>
      <c r="I300" s="283">
        <v>7200000</v>
      </c>
      <c r="J300" s="326" t="s">
        <v>262</v>
      </c>
      <c r="K300" s="277" t="s">
        <v>418</v>
      </c>
      <c r="L300" s="276" t="s">
        <v>229</v>
      </c>
      <c r="M300" s="463"/>
      <c r="N300" s="416"/>
      <c r="P300" s="97">
        <v>7200000</v>
      </c>
      <c r="Q300" s="97"/>
      <c r="R300" s="97"/>
      <c r="S300" s="97"/>
      <c r="T300" s="139">
        <f t="shared" si="4"/>
        <v>7200000</v>
      </c>
      <c r="U300" s="139">
        <f t="shared" si="5"/>
        <v>0</v>
      </c>
    </row>
    <row r="301" spans="1:21">
      <c r="A301" s="785"/>
      <c r="B301" s="767"/>
      <c r="C301" s="286"/>
      <c r="D301" s="509"/>
      <c r="E301" s="322">
        <v>3</v>
      </c>
      <c r="F301" s="419" t="s">
        <v>270</v>
      </c>
      <c r="G301" s="322" t="s">
        <v>214</v>
      </c>
      <c r="H301" s="326" t="s">
        <v>212</v>
      </c>
      <c r="I301" s="283">
        <v>2400000</v>
      </c>
      <c r="J301" s="326" t="s">
        <v>262</v>
      </c>
      <c r="K301" s="277" t="s">
        <v>419</v>
      </c>
      <c r="L301" s="276" t="s">
        <v>229</v>
      </c>
      <c r="M301" s="463"/>
      <c r="N301" s="416"/>
      <c r="P301" s="97">
        <v>2400000</v>
      </c>
      <c r="Q301" s="97"/>
      <c r="R301" s="97"/>
      <c r="S301" s="97"/>
      <c r="T301" s="139">
        <f t="shared" si="4"/>
        <v>2400000</v>
      </c>
      <c r="U301" s="139">
        <f t="shared" si="5"/>
        <v>0</v>
      </c>
    </row>
    <row r="302" spans="1:21">
      <c r="A302" s="785"/>
      <c r="B302" s="793"/>
      <c r="C302" s="286"/>
      <c r="D302" s="509"/>
      <c r="E302" s="322"/>
      <c r="F302" s="293"/>
      <c r="G302" s="322"/>
      <c r="H302" s="326"/>
      <c r="I302" s="283"/>
      <c r="J302" s="326"/>
      <c r="K302" s="277"/>
      <c r="L302" s="276"/>
      <c r="M302" s="463"/>
      <c r="N302" s="416"/>
      <c r="P302" s="97"/>
      <c r="Q302" s="97"/>
      <c r="R302" s="97"/>
      <c r="S302" s="97"/>
      <c r="T302" s="139">
        <f t="shared" si="4"/>
        <v>0</v>
      </c>
      <c r="U302" s="139">
        <f t="shared" si="5"/>
        <v>0</v>
      </c>
    </row>
    <row r="303" spans="1:21" ht="14.4" thickBot="1">
      <c r="A303" s="333"/>
      <c r="B303" s="331"/>
      <c r="C303" s="334"/>
      <c r="D303" s="510"/>
      <c r="E303" s="333"/>
      <c r="F303" s="341"/>
      <c r="G303" s="333"/>
      <c r="H303" s="333"/>
      <c r="I303" s="340"/>
      <c r="J303" s="333"/>
      <c r="K303" s="511"/>
      <c r="L303" s="333"/>
      <c r="M303" s="476"/>
      <c r="N303" s="476"/>
      <c r="P303" s="219"/>
      <c r="Q303" s="228"/>
      <c r="R303" s="219"/>
      <c r="S303" s="219"/>
      <c r="T303" s="139">
        <f t="shared" si="4"/>
        <v>0</v>
      </c>
      <c r="U303" s="139">
        <f t="shared" si="5"/>
        <v>0</v>
      </c>
    </row>
    <row r="304" spans="1:21" ht="14.4" thickBot="1">
      <c r="A304" s="386" t="s">
        <v>22</v>
      </c>
      <c r="B304" s="387"/>
      <c r="C304" s="387"/>
      <c r="D304" s="387"/>
      <c r="E304" s="387"/>
      <c r="F304" s="387"/>
      <c r="G304" s="387"/>
      <c r="H304" s="387"/>
      <c r="I304" s="426">
        <f>SUM(I299:I302)</f>
        <v>20880000</v>
      </c>
      <c r="J304" s="389"/>
      <c r="K304" s="389"/>
      <c r="L304" s="496"/>
      <c r="M304" s="415"/>
      <c r="N304" s="415"/>
      <c r="P304" s="61">
        <f>SUM(P299:P302)</f>
        <v>20880000</v>
      </c>
      <c r="Q304" s="61">
        <f>SUM(Q299:Q302)</f>
        <v>0</v>
      </c>
      <c r="R304" s="61">
        <f>SUM(R299:R302)</f>
        <v>0</v>
      </c>
      <c r="S304" s="61">
        <f>SUM(S299:S302)</f>
        <v>0</v>
      </c>
      <c r="T304" s="139">
        <f t="shared" si="4"/>
        <v>20880000</v>
      </c>
      <c r="U304" s="139">
        <f t="shared" si="5"/>
        <v>0</v>
      </c>
    </row>
    <row r="305" spans="1:21">
      <c r="A305" s="784">
        <v>4</v>
      </c>
      <c r="B305" s="766" t="s">
        <v>23</v>
      </c>
      <c r="C305" s="263">
        <v>1</v>
      </c>
      <c r="D305" s="518" t="s">
        <v>210</v>
      </c>
      <c r="E305" s="519">
        <v>1</v>
      </c>
      <c r="F305" s="520" t="s">
        <v>360</v>
      </c>
      <c r="G305" s="356"/>
      <c r="H305" s="356"/>
      <c r="I305" s="225"/>
      <c r="J305" s="265"/>
      <c r="K305" s="265"/>
      <c r="L305" s="461"/>
      <c r="M305" s="461"/>
      <c r="N305" s="462"/>
      <c r="P305" s="185"/>
      <c r="Q305" s="194"/>
      <c r="R305" s="185"/>
      <c r="S305" s="185"/>
      <c r="T305" s="139">
        <f t="shared" si="4"/>
        <v>0</v>
      </c>
      <c r="U305" s="139">
        <f t="shared" si="5"/>
        <v>0</v>
      </c>
    </row>
    <row r="306" spans="1:21">
      <c r="A306" s="785"/>
      <c r="B306" s="767"/>
      <c r="C306" s="274"/>
      <c r="D306" s="497"/>
      <c r="E306" s="433"/>
      <c r="F306" s="664" t="s">
        <v>374</v>
      </c>
      <c r="G306" s="326" t="s">
        <v>214</v>
      </c>
      <c r="H306" s="326" t="s">
        <v>212</v>
      </c>
      <c r="I306" s="216">
        <v>4200000</v>
      </c>
      <c r="J306" s="276" t="s">
        <v>213</v>
      </c>
      <c r="K306" s="277" t="str">
        <f>'2019'!K287</f>
        <v>Penguatan Kelembagaan</v>
      </c>
      <c r="L306" s="463" t="s">
        <v>229</v>
      </c>
      <c r="M306" s="463"/>
      <c r="N306" s="416"/>
      <c r="P306" s="216"/>
      <c r="Q306" s="251">
        <f>I306</f>
        <v>4200000</v>
      </c>
      <c r="R306" s="216"/>
      <c r="S306" s="216"/>
      <c r="T306" s="225">
        <v>4200000</v>
      </c>
      <c r="U306" s="139">
        <f>I306-Q306</f>
        <v>0</v>
      </c>
    </row>
    <row r="307" spans="1:21">
      <c r="A307" s="785"/>
      <c r="B307" s="767"/>
      <c r="C307" s="281"/>
      <c r="D307" s="521"/>
      <c r="E307" s="435"/>
      <c r="F307" s="522" t="s">
        <v>370</v>
      </c>
      <c r="G307" s="326" t="s">
        <v>214</v>
      </c>
      <c r="H307" s="326" t="s">
        <v>212</v>
      </c>
      <c r="I307" s="186">
        <v>1800000</v>
      </c>
      <c r="J307" s="276" t="s">
        <v>213</v>
      </c>
      <c r="K307" s="277" t="str">
        <f>'2019'!K288</f>
        <v>Penguatan Kelembagaan</v>
      </c>
      <c r="L307" s="463" t="s">
        <v>229</v>
      </c>
      <c r="M307" s="463"/>
      <c r="N307" s="416"/>
      <c r="P307" s="186"/>
      <c r="Q307" s="187">
        <v>1800000</v>
      </c>
      <c r="R307" s="186"/>
      <c r="S307" s="186"/>
      <c r="T307" s="186">
        <v>1800000</v>
      </c>
      <c r="U307" s="139">
        <f t="shared" ref="U307:U320" si="6">I307-Q307</f>
        <v>0</v>
      </c>
    </row>
    <row r="308" spans="1:21">
      <c r="A308" s="785"/>
      <c r="B308" s="767"/>
      <c r="C308" s="281"/>
      <c r="D308" s="521"/>
      <c r="E308" s="435"/>
      <c r="F308" s="522" t="s">
        <v>371</v>
      </c>
      <c r="G308" s="326" t="s">
        <v>214</v>
      </c>
      <c r="H308" s="326" t="s">
        <v>212</v>
      </c>
      <c r="I308" s="186">
        <v>1800000</v>
      </c>
      <c r="J308" s="276" t="s">
        <v>213</v>
      </c>
      <c r="K308" s="277" t="str">
        <f>'2019'!K289</f>
        <v>Penguatan Kelembagaan</v>
      </c>
      <c r="L308" s="463" t="s">
        <v>229</v>
      </c>
      <c r="M308" s="463"/>
      <c r="N308" s="416"/>
      <c r="P308" s="186"/>
      <c r="Q308" s="187">
        <v>1800000</v>
      </c>
      <c r="R308" s="186"/>
      <c r="S308" s="186"/>
      <c r="T308" s="186">
        <v>1800000</v>
      </c>
      <c r="U308" s="139">
        <f t="shared" si="6"/>
        <v>0</v>
      </c>
    </row>
    <row r="309" spans="1:21">
      <c r="A309" s="785"/>
      <c r="B309" s="767"/>
      <c r="C309" s="281"/>
      <c r="D309" s="521"/>
      <c r="E309" s="435"/>
      <c r="F309" s="522" t="s">
        <v>372</v>
      </c>
      <c r="G309" s="326" t="s">
        <v>214</v>
      </c>
      <c r="H309" s="326" t="s">
        <v>212</v>
      </c>
      <c r="I309" s="186">
        <v>1800000</v>
      </c>
      <c r="J309" s="276" t="s">
        <v>213</v>
      </c>
      <c r="K309" s="277" t="str">
        <f>'2019'!K290</f>
        <v>Penguatan Kelembagaan</v>
      </c>
      <c r="L309" s="463" t="s">
        <v>229</v>
      </c>
      <c r="M309" s="463"/>
      <c r="N309" s="416"/>
      <c r="P309" s="186"/>
      <c r="Q309" s="187">
        <v>1800000</v>
      </c>
      <c r="R309" s="186"/>
      <c r="S309" s="186"/>
      <c r="T309" s="186">
        <v>1800000</v>
      </c>
      <c r="U309" s="139">
        <f t="shared" si="6"/>
        <v>0</v>
      </c>
    </row>
    <row r="310" spans="1:21">
      <c r="A310" s="785"/>
      <c r="B310" s="767"/>
      <c r="C310" s="281"/>
      <c r="D310" s="521"/>
      <c r="E310" s="435"/>
      <c r="F310" s="522" t="s">
        <v>373</v>
      </c>
      <c r="G310" s="326" t="s">
        <v>214</v>
      </c>
      <c r="H310" s="326" t="s">
        <v>212</v>
      </c>
      <c r="I310" s="186">
        <v>2400000</v>
      </c>
      <c r="J310" s="276" t="s">
        <v>213</v>
      </c>
      <c r="K310" s="277" t="str">
        <f>'2019'!K291</f>
        <v>Penguatan Kelembagaan</v>
      </c>
      <c r="L310" s="463" t="s">
        <v>229</v>
      </c>
      <c r="M310" s="463"/>
      <c r="N310" s="416"/>
      <c r="P310" s="186"/>
      <c r="Q310" s="187">
        <v>2400000</v>
      </c>
      <c r="R310" s="186"/>
      <c r="S310" s="186"/>
      <c r="T310" s="186">
        <v>2400000</v>
      </c>
      <c r="U310" s="139">
        <f t="shared" si="6"/>
        <v>0</v>
      </c>
    </row>
    <row r="311" spans="1:21">
      <c r="A311" s="785"/>
      <c r="B311" s="767"/>
      <c r="C311" s="281"/>
      <c r="D311" s="521"/>
      <c r="E311" s="435">
        <v>2</v>
      </c>
      <c r="F311" s="436" t="s">
        <v>471</v>
      </c>
      <c r="G311" s="326" t="s">
        <v>214</v>
      </c>
      <c r="H311" s="326" t="s">
        <v>212</v>
      </c>
      <c r="I311" s="186">
        <v>12000000</v>
      </c>
      <c r="J311" s="276" t="s">
        <v>213</v>
      </c>
      <c r="K311" s="277" t="s">
        <v>435</v>
      </c>
      <c r="L311" s="463" t="s">
        <v>229</v>
      </c>
      <c r="M311" s="463"/>
      <c r="N311" s="416"/>
      <c r="P311" s="186"/>
      <c r="Q311" s="187">
        <v>12000000</v>
      </c>
      <c r="R311" s="186"/>
      <c r="S311" s="186"/>
      <c r="T311" s="186"/>
      <c r="U311" s="139">
        <f t="shared" si="6"/>
        <v>0</v>
      </c>
    </row>
    <row r="312" spans="1:21">
      <c r="A312" s="785"/>
      <c r="B312" s="767"/>
      <c r="C312" s="281"/>
      <c r="D312" s="521"/>
      <c r="E312" s="435">
        <v>3</v>
      </c>
      <c r="F312" s="436" t="s">
        <v>473</v>
      </c>
      <c r="G312" s="326" t="s">
        <v>214</v>
      </c>
      <c r="H312" s="326" t="s">
        <v>212</v>
      </c>
      <c r="I312" s="186">
        <v>6000000</v>
      </c>
      <c r="J312" s="276" t="s">
        <v>213</v>
      </c>
      <c r="K312" s="277" t="s">
        <v>407</v>
      </c>
      <c r="L312" s="463" t="s">
        <v>229</v>
      </c>
      <c r="M312" s="463"/>
      <c r="N312" s="416"/>
      <c r="P312" s="186"/>
      <c r="Q312" s="187">
        <v>6000000</v>
      </c>
      <c r="R312" s="186"/>
      <c r="S312" s="186"/>
      <c r="T312" s="186"/>
      <c r="U312" s="139">
        <f t="shared" si="6"/>
        <v>0</v>
      </c>
    </row>
    <row r="313" spans="1:21">
      <c r="A313" s="785"/>
      <c r="B313" s="767"/>
      <c r="C313" s="281"/>
      <c r="D313" s="521"/>
      <c r="E313" s="435">
        <v>4</v>
      </c>
      <c r="F313" s="436" t="s">
        <v>361</v>
      </c>
      <c r="G313" s="326"/>
      <c r="H313" s="326"/>
      <c r="I313" s="186"/>
      <c r="J313" s="276"/>
      <c r="K313" s="277"/>
      <c r="L313" s="463"/>
      <c r="M313" s="463"/>
      <c r="N313" s="416"/>
      <c r="P313" s="186"/>
      <c r="Q313" s="187"/>
      <c r="R313" s="186"/>
      <c r="S313" s="186"/>
      <c r="T313" s="186"/>
      <c r="U313" s="139">
        <f t="shared" si="6"/>
        <v>0</v>
      </c>
    </row>
    <row r="314" spans="1:21">
      <c r="A314" s="785"/>
      <c r="B314" s="767"/>
      <c r="C314" s="281"/>
      <c r="D314" s="464"/>
      <c r="E314" s="435"/>
      <c r="F314" s="522" t="s">
        <v>375</v>
      </c>
      <c r="G314" s="326" t="s">
        <v>214</v>
      </c>
      <c r="H314" s="326" t="s">
        <v>212</v>
      </c>
      <c r="I314" s="696">
        <v>7200000</v>
      </c>
      <c r="J314" s="276" t="s">
        <v>213</v>
      </c>
      <c r="K314" s="277" t="s">
        <v>443</v>
      </c>
      <c r="L314" s="463" t="s">
        <v>229</v>
      </c>
      <c r="M314" s="463"/>
      <c r="N314" s="416"/>
      <c r="P314" s="186"/>
      <c r="Q314" s="187">
        <v>3000000</v>
      </c>
      <c r="R314" s="186"/>
      <c r="S314" s="186"/>
      <c r="T314" s="186">
        <v>3000000</v>
      </c>
      <c r="U314" s="139">
        <f t="shared" si="6"/>
        <v>4200000</v>
      </c>
    </row>
    <row r="315" spans="1:21">
      <c r="A315" s="785"/>
      <c r="B315" s="767"/>
      <c r="C315" s="286"/>
      <c r="D315" s="498"/>
      <c r="E315" s="435"/>
      <c r="F315" s="522" t="s">
        <v>376</v>
      </c>
      <c r="G315" s="326" t="s">
        <v>214</v>
      </c>
      <c r="H315" s="326" t="s">
        <v>212</v>
      </c>
      <c r="I315" s="696">
        <v>7200000</v>
      </c>
      <c r="J315" s="276" t="s">
        <v>213</v>
      </c>
      <c r="K315" s="277" t="s">
        <v>443</v>
      </c>
      <c r="L315" s="463" t="s">
        <v>229</v>
      </c>
      <c r="M315" s="463"/>
      <c r="N315" s="416"/>
      <c r="P315" s="186"/>
      <c r="Q315" s="187">
        <v>2000000</v>
      </c>
      <c r="R315" s="186"/>
      <c r="S315" s="186"/>
      <c r="T315" s="186">
        <v>2000000</v>
      </c>
      <c r="U315" s="139">
        <f t="shared" si="6"/>
        <v>5200000</v>
      </c>
    </row>
    <row r="316" spans="1:21">
      <c r="A316" s="785"/>
      <c r="B316" s="767"/>
      <c r="C316" s="286"/>
      <c r="D316" s="498"/>
      <c r="E316" s="435"/>
      <c r="F316" s="522" t="e">
        <f>-Operasional RT/RW</f>
        <v>#NAME?</v>
      </c>
      <c r="G316" s="326" t="s">
        <v>214</v>
      </c>
      <c r="H316" s="326" t="s">
        <v>212</v>
      </c>
      <c r="I316" s="196">
        <v>84600000</v>
      </c>
      <c r="J316" s="276" t="s">
        <v>213</v>
      </c>
      <c r="K316" s="277" t="s">
        <v>443</v>
      </c>
      <c r="L316" s="463" t="s">
        <v>229</v>
      </c>
      <c r="M316" s="463"/>
      <c r="N316" s="416"/>
      <c r="P316" s="196"/>
      <c r="Q316" s="197"/>
      <c r="R316" s="196"/>
      <c r="S316" s="196"/>
      <c r="T316" s="710"/>
      <c r="U316" s="139"/>
    </row>
    <row r="317" spans="1:21">
      <c r="A317" s="785"/>
      <c r="B317" s="767"/>
      <c r="C317" s="281"/>
      <c r="D317" s="464"/>
      <c r="E317" s="286"/>
      <c r="F317" s="282"/>
      <c r="G317" s="326"/>
      <c r="H317" s="326"/>
      <c r="I317" s="196"/>
      <c r="J317" s="326"/>
      <c r="K317" s="277"/>
      <c r="L317" s="463"/>
      <c r="M317" s="463"/>
      <c r="N317" s="416"/>
      <c r="P317" s="196"/>
      <c r="Q317" s="196"/>
      <c r="R317" s="196"/>
      <c r="S317" s="196"/>
      <c r="T317" s="139"/>
      <c r="U317" s="139">
        <f t="shared" si="6"/>
        <v>0</v>
      </c>
    </row>
    <row r="318" spans="1:21">
      <c r="A318" s="785"/>
      <c r="B318" s="767"/>
      <c r="C318" s="437">
        <v>2</v>
      </c>
      <c r="D318" s="282" t="s">
        <v>368</v>
      </c>
      <c r="E318" s="281">
        <v>1</v>
      </c>
      <c r="F318" s="282" t="s">
        <v>488</v>
      </c>
      <c r="G318" s="326" t="s">
        <v>214</v>
      </c>
      <c r="H318" s="326" t="s">
        <v>212</v>
      </c>
      <c r="I318" s="196">
        <v>65000000</v>
      </c>
      <c r="J318" s="326" t="s">
        <v>236</v>
      </c>
      <c r="K318" s="364" t="s">
        <v>462</v>
      </c>
      <c r="L318" s="463"/>
      <c r="M318" s="463"/>
      <c r="N318" s="416" t="s">
        <v>278</v>
      </c>
      <c r="P318" s="196"/>
      <c r="Q318" s="196"/>
      <c r="R318" s="196"/>
      <c r="S318" s="196"/>
      <c r="T318" s="139"/>
      <c r="U318" s="139">
        <f t="shared" si="6"/>
        <v>65000000</v>
      </c>
    </row>
    <row r="319" spans="1:21">
      <c r="A319" s="785"/>
      <c r="B319" s="767"/>
      <c r="C319" s="281"/>
      <c r="D319" s="282" t="s">
        <v>367</v>
      </c>
      <c r="E319" s="281"/>
      <c r="F319" s="282"/>
      <c r="G319" s="326"/>
      <c r="H319" s="326"/>
      <c r="I319" s="196"/>
      <c r="J319" s="326"/>
      <c r="K319" s="364"/>
      <c r="L319" s="463"/>
      <c r="M319" s="463"/>
      <c r="N319" s="416"/>
      <c r="P319" s="196"/>
      <c r="Q319" s="196"/>
      <c r="R319" s="196"/>
      <c r="S319" s="196"/>
      <c r="T319" s="139"/>
      <c r="U319" s="139"/>
    </row>
    <row r="320" spans="1:21">
      <c r="A320" s="785"/>
      <c r="B320" s="767"/>
      <c r="C320" s="437">
        <v>3</v>
      </c>
      <c r="D320" s="282" t="s">
        <v>448</v>
      </c>
      <c r="E320" s="435">
        <v>1</v>
      </c>
      <c r="F320" s="436" t="s">
        <v>307</v>
      </c>
      <c r="G320" s="326" t="s">
        <v>214</v>
      </c>
      <c r="H320" s="326" t="s">
        <v>212</v>
      </c>
      <c r="I320" s="196">
        <v>15000000</v>
      </c>
      <c r="J320" s="276" t="s">
        <v>236</v>
      </c>
      <c r="K320" s="277" t="s">
        <v>427</v>
      </c>
      <c r="L320" s="463"/>
      <c r="M320" s="463"/>
      <c r="N320" s="416" t="s">
        <v>278</v>
      </c>
      <c r="P320" s="196"/>
      <c r="Q320" s="196"/>
      <c r="R320" s="196"/>
      <c r="S320" s="196"/>
      <c r="T320" s="139"/>
      <c r="U320" s="139">
        <f t="shared" si="6"/>
        <v>15000000</v>
      </c>
    </row>
    <row r="321" spans="1:39">
      <c r="A321" s="786"/>
      <c r="B321" s="787"/>
      <c r="C321" s="420"/>
      <c r="D321" s="530"/>
      <c r="E321" s="440"/>
      <c r="F321" s="441" t="s">
        <v>306</v>
      </c>
      <c r="G321" s="632"/>
      <c r="H321" s="632"/>
      <c r="I321" s="633"/>
      <c r="J321" s="407"/>
      <c r="K321" s="367"/>
      <c r="L321" s="495"/>
      <c r="M321" s="495"/>
      <c r="N321" s="409"/>
      <c r="P321" s="19"/>
      <c r="Q321" s="19"/>
      <c r="R321" s="19"/>
      <c r="S321" s="19"/>
      <c r="T321" s="139">
        <f>P321+Q321+R321+S321</f>
        <v>0</v>
      </c>
      <c r="U321" s="139">
        <f>I321-T321</f>
        <v>0</v>
      </c>
    </row>
    <row r="322" spans="1:39" ht="14.4" thickBot="1">
      <c r="A322" s="630"/>
      <c r="B322" s="631"/>
      <c r="C322" s="334"/>
      <c r="D322" s="470"/>
      <c r="E322" s="524">
        <v>2</v>
      </c>
      <c r="F322" s="525" t="s">
        <v>487</v>
      </c>
      <c r="G322" s="326" t="s">
        <v>214</v>
      </c>
      <c r="H322" s="326" t="s">
        <v>212</v>
      </c>
      <c r="I322" s="634">
        <v>12500000</v>
      </c>
      <c r="J322" s="276" t="s">
        <v>236</v>
      </c>
      <c r="K322" s="277" t="s">
        <v>427</v>
      </c>
      <c r="L322" s="475"/>
      <c r="M322" s="475"/>
      <c r="N322" s="476"/>
      <c r="P322" s="167"/>
      <c r="Q322" s="167"/>
      <c r="R322" s="167"/>
      <c r="S322" s="167"/>
      <c r="T322" s="139"/>
      <c r="U322" s="139"/>
    </row>
    <row r="323" spans="1:39">
      <c r="A323" s="386" t="s">
        <v>24</v>
      </c>
      <c r="B323" s="387"/>
      <c r="C323" s="387"/>
      <c r="D323" s="387"/>
      <c r="E323" s="387"/>
      <c r="F323" s="387"/>
      <c r="G323" s="387"/>
      <c r="H323" s="387"/>
      <c r="I323" s="426">
        <f>SUM(I305:I321)</f>
        <v>209000000</v>
      </c>
      <c r="J323" s="389"/>
      <c r="K323" s="389"/>
      <c r="L323" s="496"/>
      <c r="M323" s="496"/>
      <c r="N323" s="415"/>
      <c r="P323" s="80">
        <f>SUM(P305:P321)</f>
        <v>0</v>
      </c>
      <c r="Q323" s="80">
        <f>SUM(Q305:Q321)</f>
        <v>35000000</v>
      </c>
      <c r="R323" s="80">
        <f>SUM(R305:R321)</f>
        <v>0</v>
      </c>
      <c r="S323" s="80">
        <f>SUM(S305:S321)</f>
        <v>0</v>
      </c>
      <c r="T323" s="139">
        <f>P323+Q323+R323+S323</f>
        <v>35000000</v>
      </c>
      <c r="U323" s="139">
        <f>I323-T323</f>
        <v>174000000</v>
      </c>
    </row>
    <row r="324" spans="1:39">
      <c r="A324" s="412">
        <v>5</v>
      </c>
      <c r="B324" s="788" t="s">
        <v>25</v>
      </c>
      <c r="C324" s="788"/>
      <c r="D324" s="788"/>
      <c r="E324" s="430"/>
      <c r="F324" s="430"/>
      <c r="G324" s="430"/>
      <c r="H324" s="430"/>
      <c r="I324" s="443">
        <v>0</v>
      </c>
      <c r="J324" s="318"/>
      <c r="K324" s="318"/>
      <c r="L324" s="318"/>
      <c r="M324" s="528"/>
      <c r="N324" s="425"/>
      <c r="P324" s="126">
        <v>0</v>
      </c>
      <c r="Q324" s="126">
        <v>0</v>
      </c>
      <c r="R324" s="126">
        <v>0</v>
      </c>
      <c r="S324" s="126">
        <v>0</v>
      </c>
      <c r="T324" s="139">
        <f>P324+Q324+R324+S324</f>
        <v>0</v>
      </c>
      <c r="U324" s="139">
        <f>I324-T324</f>
        <v>0</v>
      </c>
    </row>
    <row r="325" spans="1:39" ht="14.4" thickBot="1">
      <c r="A325" s="444" t="s">
        <v>26</v>
      </c>
      <c r="B325" s="387"/>
      <c r="C325" s="387"/>
      <c r="D325" s="387"/>
      <c r="E325" s="387"/>
      <c r="F325" s="387"/>
      <c r="G325" s="387"/>
      <c r="H325" s="387"/>
      <c r="I325" s="426">
        <f>I324+I323+I304+I298+I288</f>
        <v>1811465000</v>
      </c>
      <c r="J325" s="389"/>
      <c r="K325" s="389"/>
      <c r="L325" s="496"/>
      <c r="M325" s="496"/>
      <c r="N325" s="415"/>
      <c r="P325" s="87">
        <f>P288+P298+P304+P323+P324</f>
        <v>28330000</v>
      </c>
      <c r="Q325" s="87">
        <f>Q323+Q304+Q298+Q288</f>
        <v>793635000</v>
      </c>
      <c r="R325" s="87">
        <f>R288+R298+R304+R323+R324</f>
        <v>53646857</v>
      </c>
      <c r="S325" s="87">
        <f>S288+S298+S304+S323+S324</f>
        <v>40000000</v>
      </c>
      <c r="T325" s="139">
        <f>T323+T304+T298+T288</f>
        <v>915611857</v>
      </c>
      <c r="U325" s="139">
        <f>I325-T325</f>
        <v>895853143</v>
      </c>
      <c r="AM325" s="119">
        <f>'[4]Permendagri 2017 '!$M$87</f>
        <v>2022535959</v>
      </c>
    </row>
    <row r="326" spans="1:39">
      <c r="A326" s="447"/>
      <c r="B326" s="447"/>
      <c r="C326" s="424"/>
      <c r="D326" s="447"/>
      <c r="E326" s="447"/>
      <c r="F326" s="447"/>
      <c r="G326" s="447"/>
      <c r="H326" s="447"/>
      <c r="I326" s="448"/>
      <c r="J326" s="424"/>
      <c r="K326" s="424"/>
      <c r="L326" s="449"/>
      <c r="M326" s="449"/>
      <c r="N326" s="449"/>
    </row>
    <row r="327" spans="1:39">
      <c r="A327" s="447"/>
      <c r="B327" s="447"/>
      <c r="C327" s="424"/>
      <c r="D327" s="447"/>
      <c r="E327" s="447"/>
      <c r="F327" s="447"/>
      <c r="G327" s="447"/>
      <c r="H327" s="447"/>
      <c r="I327" s="451"/>
      <c r="J327" s="424"/>
      <c r="K327" s="424"/>
      <c r="L327" s="789"/>
      <c r="M327" s="789"/>
      <c r="N327" s="789"/>
      <c r="Q327" s="139">
        <v>802905296</v>
      </c>
      <c r="AM327" s="119">
        <v>2011535959</v>
      </c>
    </row>
    <row r="328" spans="1:39">
      <c r="A328" s="447"/>
      <c r="B328" s="447"/>
      <c r="C328" s="424"/>
      <c r="E328" s="424"/>
      <c r="F328" s="424" t="s">
        <v>27</v>
      </c>
      <c r="G328" s="447"/>
      <c r="H328" s="454">
        <f>100000*22*12</f>
        <v>26400000</v>
      </c>
      <c r="J328" s="2"/>
      <c r="K328" s="769" t="s">
        <v>241</v>
      </c>
      <c r="L328" s="769"/>
      <c r="M328" s="430"/>
      <c r="N328" s="430"/>
      <c r="O328" s="202"/>
      <c r="Q328" s="139">
        <f>Q327-Q325</f>
        <v>9270296</v>
      </c>
      <c r="AM328" s="139">
        <f>I325-AM327</f>
        <v>-200070959</v>
      </c>
    </row>
    <row r="329" spans="1:39">
      <c r="A329" s="447"/>
      <c r="B329" s="447"/>
      <c r="C329" s="424"/>
      <c r="E329" s="449"/>
      <c r="F329" s="449" t="s">
        <v>514</v>
      </c>
      <c r="G329" s="447"/>
      <c r="H329" s="447"/>
      <c r="J329" s="2"/>
      <c r="K329" s="769" t="s">
        <v>242</v>
      </c>
      <c r="L329" s="769"/>
      <c r="M329" s="430"/>
      <c r="N329" s="430"/>
    </row>
    <row r="330" spans="1:39">
      <c r="A330" s="447"/>
      <c r="B330" s="447"/>
      <c r="C330" s="424"/>
      <c r="E330" s="449"/>
      <c r="F330" s="449"/>
      <c r="G330" s="447"/>
      <c r="H330" s="447"/>
      <c r="J330" s="2"/>
      <c r="K330" s="424"/>
      <c r="L330" s="424"/>
      <c r="M330" s="424"/>
      <c r="N330" s="424"/>
    </row>
    <row r="331" spans="1:39">
      <c r="A331" s="447"/>
      <c r="B331" s="447"/>
      <c r="C331" s="424"/>
      <c r="E331" s="449"/>
      <c r="F331" s="449"/>
      <c r="G331" s="447"/>
      <c r="H331" s="447"/>
      <c r="J331" s="2"/>
      <c r="K331" s="424"/>
      <c r="L331" s="424"/>
      <c r="M331" s="424"/>
      <c r="N331" s="424"/>
    </row>
    <row r="332" spans="1:39">
      <c r="A332" s="447"/>
      <c r="B332" s="447"/>
      <c r="C332" s="424"/>
      <c r="E332" s="447"/>
      <c r="F332" s="447"/>
      <c r="G332" s="447"/>
      <c r="H332" s="447"/>
      <c r="J332" s="2"/>
      <c r="K332" s="424"/>
      <c r="L332" s="424"/>
      <c r="M332" s="449"/>
      <c r="N332" s="449"/>
    </row>
    <row r="333" spans="1:39">
      <c r="A333" s="447"/>
      <c r="B333" s="447"/>
      <c r="C333" s="424"/>
      <c r="E333" s="447"/>
      <c r="F333" s="447"/>
      <c r="G333" s="447"/>
      <c r="H333" s="447"/>
      <c r="J333" s="2"/>
      <c r="K333" s="424"/>
      <c r="L333" s="424"/>
      <c r="M333" s="449"/>
      <c r="N333" s="449"/>
    </row>
    <row r="334" spans="1:39">
      <c r="A334" s="447"/>
      <c r="B334" s="447"/>
      <c r="C334" s="424"/>
      <c r="E334" s="449"/>
      <c r="F334" s="455" t="s">
        <v>515</v>
      </c>
      <c r="G334" s="447"/>
      <c r="H334" s="447"/>
      <c r="J334" s="2"/>
      <c r="K334" s="759" t="s">
        <v>506</v>
      </c>
      <c r="L334" s="759"/>
      <c r="M334" s="447"/>
      <c r="N334" s="447"/>
    </row>
    <row r="335" spans="1:39">
      <c r="A335" s="447"/>
      <c r="B335" s="447"/>
      <c r="C335" s="424"/>
      <c r="D335" s="447"/>
      <c r="E335" s="447"/>
      <c r="F335" s="447"/>
      <c r="G335" s="447"/>
      <c r="H335" s="447"/>
      <c r="I335" s="447"/>
      <c r="J335" s="424"/>
      <c r="K335" s="424"/>
      <c r="L335" s="449"/>
      <c r="M335" s="449"/>
      <c r="N335" s="449"/>
    </row>
    <row r="336" spans="1:39">
      <c r="A336" s="447"/>
      <c r="B336" s="447"/>
      <c r="C336" s="424"/>
      <c r="D336" s="447"/>
      <c r="E336" s="447"/>
      <c r="F336" s="447"/>
      <c r="G336" s="447"/>
      <c r="H336" s="447"/>
      <c r="I336" s="447"/>
      <c r="J336" s="424"/>
      <c r="K336" s="424"/>
      <c r="L336" s="449"/>
      <c r="M336" s="449"/>
      <c r="N336" s="449"/>
    </row>
    <row r="337" spans="1:14">
      <c r="A337" s="447"/>
      <c r="B337" s="447"/>
      <c r="C337" s="424"/>
      <c r="D337" s="447"/>
      <c r="E337" s="447"/>
      <c r="F337" s="447"/>
      <c r="G337" s="447"/>
      <c r="H337" s="447"/>
      <c r="I337" s="447"/>
      <c r="J337" s="424"/>
      <c r="K337" s="424"/>
      <c r="L337" s="449"/>
      <c r="M337" s="449"/>
      <c r="N337" s="449"/>
    </row>
    <row r="338" spans="1:14">
      <c r="A338" s="447"/>
      <c r="B338" s="447"/>
      <c r="C338" s="424"/>
      <c r="D338" s="447"/>
      <c r="E338" s="447"/>
      <c r="F338" s="447"/>
      <c r="G338" s="447"/>
      <c r="H338" s="447"/>
      <c r="I338" s="447"/>
      <c r="J338" s="424"/>
      <c r="K338" s="424"/>
      <c r="L338" s="449"/>
      <c r="M338" s="449"/>
      <c r="N338" s="449"/>
    </row>
    <row r="339" spans="1:14">
      <c r="A339" s="447"/>
      <c r="B339" s="447"/>
      <c r="C339" s="424"/>
      <c r="D339" s="447"/>
      <c r="E339" s="447"/>
      <c r="F339" s="447"/>
      <c r="G339" s="447"/>
      <c r="H339" s="447"/>
      <c r="I339" s="447"/>
      <c r="J339" s="424"/>
      <c r="K339" s="424"/>
      <c r="L339" s="449"/>
      <c r="M339" s="449"/>
      <c r="N339" s="449"/>
    </row>
    <row r="340" spans="1:14">
      <c r="A340" s="447"/>
      <c r="B340" s="447"/>
      <c r="C340" s="424"/>
      <c r="D340" s="447"/>
      <c r="E340" s="447"/>
      <c r="F340" s="447"/>
      <c r="G340" s="447"/>
      <c r="H340" s="447"/>
      <c r="I340" s="447"/>
      <c r="J340" s="424"/>
      <c r="K340" s="424"/>
      <c r="L340" s="449"/>
      <c r="M340" s="449"/>
      <c r="N340" s="449"/>
    </row>
    <row r="341" spans="1:14">
      <c r="A341" s="447"/>
      <c r="B341" s="447"/>
      <c r="C341" s="424"/>
      <c r="D341" s="447"/>
      <c r="E341" s="447"/>
      <c r="F341" s="447"/>
      <c r="G341" s="447"/>
      <c r="H341" s="447"/>
      <c r="I341" s="447"/>
      <c r="J341" s="424"/>
      <c r="K341" s="424"/>
      <c r="L341" s="449"/>
      <c r="M341" s="449"/>
      <c r="N341" s="449"/>
    </row>
    <row r="342" spans="1:14">
      <c r="A342" s="447"/>
      <c r="B342" s="447"/>
      <c r="C342" s="424"/>
      <c r="D342" s="447"/>
      <c r="E342" s="447"/>
      <c r="F342" s="447"/>
      <c r="G342" s="447"/>
      <c r="H342" s="447"/>
      <c r="I342" s="447"/>
      <c r="J342" s="424"/>
      <c r="K342" s="424"/>
      <c r="L342" s="449"/>
      <c r="M342" s="449"/>
      <c r="N342" s="449"/>
    </row>
    <row r="343" spans="1:14">
      <c r="A343" s="447"/>
      <c r="B343" s="447"/>
      <c r="C343" s="424"/>
      <c r="D343" s="447"/>
      <c r="E343" s="447"/>
      <c r="F343" s="447"/>
      <c r="G343" s="447"/>
      <c r="H343" s="447"/>
      <c r="I343" s="447"/>
      <c r="J343" s="424"/>
      <c r="K343" s="424"/>
      <c r="L343" s="449"/>
      <c r="M343" s="449"/>
      <c r="N343" s="449"/>
    </row>
    <row r="344" spans="1:14">
      <c r="A344" s="447"/>
      <c r="B344" s="447"/>
      <c r="C344" s="424"/>
      <c r="D344" s="447"/>
      <c r="E344" s="447"/>
      <c r="F344" s="447"/>
      <c r="G344" s="447"/>
      <c r="H344" s="447"/>
      <c r="I344" s="447"/>
      <c r="J344" s="424"/>
      <c r="K344" s="424"/>
      <c r="L344" s="449"/>
      <c r="M344" s="449"/>
      <c r="N344" s="449"/>
    </row>
    <row r="350" spans="1:14">
      <c r="D350" s="254">
        <v>811187961</v>
      </c>
    </row>
    <row r="351" spans="1:14">
      <c r="D351" s="254">
        <v>683982563</v>
      </c>
    </row>
    <row r="352" spans="1:14">
      <c r="D352" s="254">
        <f>X317</f>
        <v>0</v>
      </c>
    </row>
    <row r="353" spans="4:4">
      <c r="D353" s="254">
        <f>'[3]Form 1.5. musren'!$AA$28</f>
        <v>0</v>
      </c>
    </row>
    <row r="354" spans="4:4">
      <c r="D354" s="254">
        <f>Z317</f>
        <v>0</v>
      </c>
    </row>
    <row r="355" spans="4:4">
      <c r="D355" s="254">
        <f>SUM(D350:D354)</f>
        <v>1495170524</v>
      </c>
    </row>
  </sheetData>
  <mergeCells count="45">
    <mergeCell ref="A8:A71"/>
    <mergeCell ref="B8:B71"/>
    <mergeCell ref="A73:A187"/>
    <mergeCell ref="A1:N1"/>
    <mergeCell ref="A2:N2"/>
    <mergeCell ref="A3:N3"/>
    <mergeCell ref="A5:A7"/>
    <mergeCell ref="B5:F6"/>
    <mergeCell ref="G5:G7"/>
    <mergeCell ref="H5:H7"/>
    <mergeCell ref="I5:J6"/>
    <mergeCell ref="L5:N6"/>
    <mergeCell ref="B73:B187"/>
    <mergeCell ref="A189:A201"/>
    <mergeCell ref="B189:B201"/>
    <mergeCell ref="I243:J243"/>
    <mergeCell ref="A203:A230"/>
    <mergeCell ref="B203:B230"/>
    <mergeCell ref="B232:D232"/>
    <mergeCell ref="L235:N235"/>
    <mergeCell ref="I237:J237"/>
    <mergeCell ref="I238:J238"/>
    <mergeCell ref="A247:N247"/>
    <mergeCell ref="A248:N248"/>
    <mergeCell ref="A249:N249"/>
    <mergeCell ref="A305:A321"/>
    <mergeCell ref="B305:B321"/>
    <mergeCell ref="B324:D324"/>
    <mergeCell ref="L327:N327"/>
    <mergeCell ref="A289:A293"/>
    <mergeCell ref="B289:B293"/>
    <mergeCell ref="A250:A252"/>
    <mergeCell ref="B250:F251"/>
    <mergeCell ref="G250:G252"/>
    <mergeCell ref="H250:H252"/>
    <mergeCell ref="I250:J251"/>
    <mergeCell ref="B299:B302"/>
    <mergeCell ref="A299:A302"/>
    <mergeCell ref="B254:B269"/>
    <mergeCell ref="A254:A269"/>
    <mergeCell ref="L250:N251"/>
    <mergeCell ref="K329:L329"/>
    <mergeCell ref="K334:L334"/>
    <mergeCell ref="K328:L328"/>
    <mergeCell ref="K250:K252"/>
  </mergeCells>
  <pageMargins left="0.43307086614173229" right="0.27559055118110237" top="0.51181102362204722" bottom="0" header="0.31496062992125984" footer="0.27559055118110237"/>
  <pageSetup paperSize="10000" scale="95" orientation="landscape" horizontalDpi="4294967293" verticalDpi="36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00B0F0"/>
  </sheetPr>
  <dimension ref="A1:AU371"/>
  <sheetViews>
    <sheetView topLeftCell="A293" zoomScale="85" zoomScaleNormal="85" workbookViewId="0">
      <selection activeCell="F297" sqref="F297"/>
    </sheetView>
  </sheetViews>
  <sheetFormatPr defaultColWidth="9.109375" defaultRowHeight="13.8"/>
  <cols>
    <col min="1" max="1" width="3.6640625" style="2" customWidth="1"/>
    <col min="2" max="2" width="14.44140625" style="2" customWidth="1"/>
    <col min="3" max="3" width="2.6640625" style="3" customWidth="1"/>
    <col min="4" max="4" width="23.33203125" style="2" customWidth="1"/>
    <col min="5" max="5" width="3.109375" style="2" bestFit="1" customWidth="1"/>
    <col min="6" max="6" width="29" style="2" customWidth="1"/>
    <col min="7" max="7" width="10" style="2" customWidth="1"/>
    <col min="8" max="8" width="8.5546875" style="2" customWidth="1"/>
    <col min="9" max="9" width="11.44140625" style="2" customWidth="1"/>
    <col min="10" max="10" width="6" style="3" customWidth="1"/>
    <col min="11" max="11" width="24.88671875" style="3" customWidth="1"/>
    <col min="12" max="12" width="5.109375" style="96" customWidth="1"/>
    <col min="13" max="13" width="4.33203125" style="96" customWidth="1"/>
    <col min="14" max="14" width="5.6640625" style="96" customWidth="1"/>
    <col min="15" max="15" width="29.44140625" style="2" customWidth="1"/>
    <col min="16" max="18" width="11" style="2" customWidth="1"/>
    <col min="19" max="19" width="12.6640625" style="2" customWidth="1"/>
    <col min="20" max="21" width="12" style="2" customWidth="1"/>
    <col min="22" max="22" width="14.88671875" style="2" customWidth="1"/>
    <col min="23" max="45" width="9.109375" style="2" customWidth="1"/>
    <col min="46" max="46" width="9.109375" style="2"/>
    <col min="47" max="47" width="12" style="2" bestFit="1" customWidth="1"/>
    <col min="48" max="229" width="9.109375" style="2"/>
    <col min="230" max="230" width="4.5546875" style="2" customWidth="1"/>
    <col min="231" max="231" width="21.88671875" style="2" customWidth="1"/>
    <col min="232" max="232" width="22.109375" style="2" customWidth="1"/>
    <col min="233" max="233" width="11.5546875" style="2" customWidth="1"/>
    <col min="234" max="236" width="3.5546875" style="2" customWidth="1"/>
    <col min="237" max="237" width="9.5546875" style="2" customWidth="1"/>
    <col min="238" max="238" width="18.88671875" style="2" customWidth="1"/>
    <col min="239" max="239" width="11.5546875" style="2" customWidth="1"/>
    <col min="240" max="240" width="16.44140625" style="2" customWidth="1"/>
    <col min="241" max="241" width="17.5546875" style="2" customWidth="1"/>
    <col min="242" max="242" width="10.5546875" style="2" customWidth="1"/>
    <col min="243" max="485" width="9.109375" style="2"/>
    <col min="486" max="486" width="4.5546875" style="2" customWidth="1"/>
    <col min="487" max="487" width="21.88671875" style="2" customWidth="1"/>
    <col min="488" max="488" width="22.109375" style="2" customWidth="1"/>
    <col min="489" max="489" width="11.5546875" style="2" customWidth="1"/>
    <col min="490" max="492" width="3.5546875" style="2" customWidth="1"/>
    <col min="493" max="493" width="9.5546875" style="2" customWidth="1"/>
    <col min="494" max="494" width="18.88671875" style="2" customWidth="1"/>
    <col min="495" max="495" width="11.5546875" style="2" customWidth="1"/>
    <col min="496" max="496" width="16.44140625" style="2" customWidth="1"/>
    <col min="497" max="497" width="17.5546875" style="2" customWidth="1"/>
    <col min="498" max="498" width="10.5546875" style="2" customWidth="1"/>
    <col min="499" max="741" width="9.109375" style="2"/>
    <col min="742" max="742" width="4.5546875" style="2" customWidth="1"/>
    <col min="743" max="743" width="21.88671875" style="2" customWidth="1"/>
    <col min="744" max="744" width="22.109375" style="2" customWidth="1"/>
    <col min="745" max="745" width="11.5546875" style="2" customWidth="1"/>
    <col min="746" max="748" width="3.5546875" style="2" customWidth="1"/>
    <col min="749" max="749" width="9.5546875" style="2" customWidth="1"/>
    <col min="750" max="750" width="18.88671875" style="2" customWidth="1"/>
    <col min="751" max="751" width="11.5546875" style="2" customWidth="1"/>
    <col min="752" max="752" width="16.44140625" style="2" customWidth="1"/>
    <col min="753" max="753" width="17.5546875" style="2" customWidth="1"/>
    <col min="754" max="754" width="10.5546875" style="2" customWidth="1"/>
    <col min="755" max="997" width="9.109375" style="2"/>
    <col min="998" max="998" width="4.5546875" style="2" customWidth="1"/>
    <col min="999" max="999" width="21.88671875" style="2" customWidth="1"/>
    <col min="1000" max="1000" width="22.109375" style="2" customWidth="1"/>
    <col min="1001" max="1001" width="11.5546875" style="2" customWidth="1"/>
    <col min="1002" max="1004" width="3.5546875" style="2" customWidth="1"/>
    <col min="1005" max="1005" width="9.5546875" style="2" customWidth="1"/>
    <col min="1006" max="1006" width="18.88671875" style="2" customWidth="1"/>
    <col min="1007" max="1007" width="11.5546875" style="2" customWidth="1"/>
    <col min="1008" max="1008" width="16.44140625" style="2" customWidth="1"/>
    <col min="1009" max="1009" width="17.5546875" style="2" customWidth="1"/>
    <col min="1010" max="1010" width="10.5546875" style="2" customWidth="1"/>
    <col min="1011" max="1253" width="9.109375" style="2"/>
    <col min="1254" max="1254" width="4.5546875" style="2" customWidth="1"/>
    <col min="1255" max="1255" width="21.88671875" style="2" customWidth="1"/>
    <col min="1256" max="1256" width="22.109375" style="2" customWidth="1"/>
    <col min="1257" max="1257" width="11.5546875" style="2" customWidth="1"/>
    <col min="1258" max="1260" width="3.5546875" style="2" customWidth="1"/>
    <col min="1261" max="1261" width="9.5546875" style="2" customWidth="1"/>
    <col min="1262" max="1262" width="18.88671875" style="2" customWidth="1"/>
    <col min="1263" max="1263" width="11.5546875" style="2" customWidth="1"/>
    <col min="1264" max="1264" width="16.44140625" style="2" customWidth="1"/>
    <col min="1265" max="1265" width="17.5546875" style="2" customWidth="1"/>
    <col min="1266" max="1266" width="10.5546875" style="2" customWidth="1"/>
    <col min="1267" max="1509" width="9.109375" style="2"/>
    <col min="1510" max="1510" width="4.5546875" style="2" customWidth="1"/>
    <col min="1511" max="1511" width="21.88671875" style="2" customWidth="1"/>
    <col min="1512" max="1512" width="22.109375" style="2" customWidth="1"/>
    <col min="1513" max="1513" width="11.5546875" style="2" customWidth="1"/>
    <col min="1514" max="1516" width="3.5546875" style="2" customWidth="1"/>
    <col min="1517" max="1517" width="9.5546875" style="2" customWidth="1"/>
    <col min="1518" max="1518" width="18.88671875" style="2" customWidth="1"/>
    <col min="1519" max="1519" width="11.5546875" style="2" customWidth="1"/>
    <col min="1520" max="1520" width="16.44140625" style="2" customWidth="1"/>
    <col min="1521" max="1521" width="17.5546875" style="2" customWidth="1"/>
    <col min="1522" max="1522" width="10.5546875" style="2" customWidth="1"/>
    <col min="1523" max="1765" width="9.109375" style="2"/>
    <col min="1766" max="1766" width="4.5546875" style="2" customWidth="1"/>
    <col min="1767" max="1767" width="21.88671875" style="2" customWidth="1"/>
    <col min="1768" max="1768" width="22.109375" style="2" customWidth="1"/>
    <col min="1769" max="1769" width="11.5546875" style="2" customWidth="1"/>
    <col min="1770" max="1772" width="3.5546875" style="2" customWidth="1"/>
    <col min="1773" max="1773" width="9.5546875" style="2" customWidth="1"/>
    <col min="1774" max="1774" width="18.88671875" style="2" customWidth="1"/>
    <col min="1775" max="1775" width="11.5546875" style="2" customWidth="1"/>
    <col min="1776" max="1776" width="16.44140625" style="2" customWidth="1"/>
    <col min="1777" max="1777" width="17.5546875" style="2" customWidth="1"/>
    <col min="1778" max="1778" width="10.5546875" style="2" customWidth="1"/>
    <col min="1779" max="2021" width="9.109375" style="2"/>
    <col min="2022" max="2022" width="4.5546875" style="2" customWidth="1"/>
    <col min="2023" max="2023" width="21.88671875" style="2" customWidth="1"/>
    <col min="2024" max="2024" width="22.109375" style="2" customWidth="1"/>
    <col min="2025" max="2025" width="11.5546875" style="2" customWidth="1"/>
    <col min="2026" max="2028" width="3.5546875" style="2" customWidth="1"/>
    <col min="2029" max="2029" width="9.5546875" style="2" customWidth="1"/>
    <col min="2030" max="2030" width="18.88671875" style="2" customWidth="1"/>
    <col min="2031" max="2031" width="11.5546875" style="2" customWidth="1"/>
    <col min="2032" max="2032" width="16.44140625" style="2" customWidth="1"/>
    <col min="2033" max="2033" width="17.5546875" style="2" customWidth="1"/>
    <col min="2034" max="2034" width="10.5546875" style="2" customWidth="1"/>
    <col min="2035" max="2277" width="9.109375" style="2"/>
    <col min="2278" max="2278" width="4.5546875" style="2" customWidth="1"/>
    <col min="2279" max="2279" width="21.88671875" style="2" customWidth="1"/>
    <col min="2280" max="2280" width="22.109375" style="2" customWidth="1"/>
    <col min="2281" max="2281" width="11.5546875" style="2" customWidth="1"/>
    <col min="2282" max="2284" width="3.5546875" style="2" customWidth="1"/>
    <col min="2285" max="2285" width="9.5546875" style="2" customWidth="1"/>
    <col min="2286" max="2286" width="18.88671875" style="2" customWidth="1"/>
    <col min="2287" max="2287" width="11.5546875" style="2" customWidth="1"/>
    <col min="2288" max="2288" width="16.44140625" style="2" customWidth="1"/>
    <col min="2289" max="2289" width="17.5546875" style="2" customWidth="1"/>
    <col min="2290" max="2290" width="10.5546875" style="2" customWidth="1"/>
    <col min="2291" max="2533" width="9.109375" style="2"/>
    <col min="2534" max="2534" width="4.5546875" style="2" customWidth="1"/>
    <col min="2535" max="2535" width="21.88671875" style="2" customWidth="1"/>
    <col min="2536" max="2536" width="22.109375" style="2" customWidth="1"/>
    <col min="2537" max="2537" width="11.5546875" style="2" customWidth="1"/>
    <col min="2538" max="2540" width="3.5546875" style="2" customWidth="1"/>
    <col min="2541" max="2541" width="9.5546875" style="2" customWidth="1"/>
    <col min="2542" max="2542" width="18.88671875" style="2" customWidth="1"/>
    <col min="2543" max="2543" width="11.5546875" style="2" customWidth="1"/>
    <col min="2544" max="2544" width="16.44140625" style="2" customWidth="1"/>
    <col min="2545" max="2545" width="17.5546875" style="2" customWidth="1"/>
    <col min="2546" max="2546" width="10.5546875" style="2" customWidth="1"/>
    <col min="2547" max="2789" width="9.109375" style="2"/>
    <col min="2790" max="2790" width="4.5546875" style="2" customWidth="1"/>
    <col min="2791" max="2791" width="21.88671875" style="2" customWidth="1"/>
    <col min="2792" max="2792" width="22.109375" style="2" customWidth="1"/>
    <col min="2793" max="2793" width="11.5546875" style="2" customWidth="1"/>
    <col min="2794" max="2796" width="3.5546875" style="2" customWidth="1"/>
    <col min="2797" max="2797" width="9.5546875" style="2" customWidth="1"/>
    <col min="2798" max="2798" width="18.88671875" style="2" customWidth="1"/>
    <col min="2799" max="2799" width="11.5546875" style="2" customWidth="1"/>
    <col min="2800" max="2800" width="16.44140625" style="2" customWidth="1"/>
    <col min="2801" max="2801" width="17.5546875" style="2" customWidth="1"/>
    <col min="2802" max="2802" width="10.5546875" style="2" customWidth="1"/>
    <col min="2803" max="3045" width="9.109375" style="2"/>
    <col min="3046" max="3046" width="4.5546875" style="2" customWidth="1"/>
    <col min="3047" max="3047" width="21.88671875" style="2" customWidth="1"/>
    <col min="3048" max="3048" width="22.109375" style="2" customWidth="1"/>
    <col min="3049" max="3049" width="11.5546875" style="2" customWidth="1"/>
    <col min="3050" max="3052" width="3.5546875" style="2" customWidth="1"/>
    <col min="3053" max="3053" width="9.5546875" style="2" customWidth="1"/>
    <col min="3054" max="3054" width="18.88671875" style="2" customWidth="1"/>
    <col min="3055" max="3055" width="11.5546875" style="2" customWidth="1"/>
    <col min="3056" max="3056" width="16.44140625" style="2" customWidth="1"/>
    <col min="3057" max="3057" width="17.5546875" style="2" customWidth="1"/>
    <col min="3058" max="3058" width="10.5546875" style="2" customWidth="1"/>
    <col min="3059" max="3301" width="9.109375" style="2"/>
    <col min="3302" max="3302" width="4.5546875" style="2" customWidth="1"/>
    <col min="3303" max="3303" width="21.88671875" style="2" customWidth="1"/>
    <col min="3304" max="3304" width="22.109375" style="2" customWidth="1"/>
    <col min="3305" max="3305" width="11.5546875" style="2" customWidth="1"/>
    <col min="3306" max="3308" width="3.5546875" style="2" customWidth="1"/>
    <col min="3309" max="3309" width="9.5546875" style="2" customWidth="1"/>
    <col min="3310" max="3310" width="18.88671875" style="2" customWidth="1"/>
    <col min="3311" max="3311" width="11.5546875" style="2" customWidth="1"/>
    <col min="3312" max="3312" width="16.44140625" style="2" customWidth="1"/>
    <col min="3313" max="3313" width="17.5546875" style="2" customWidth="1"/>
    <col min="3314" max="3314" width="10.5546875" style="2" customWidth="1"/>
    <col min="3315" max="3557" width="9.109375" style="2"/>
    <col min="3558" max="3558" width="4.5546875" style="2" customWidth="1"/>
    <col min="3559" max="3559" width="21.88671875" style="2" customWidth="1"/>
    <col min="3560" max="3560" width="22.109375" style="2" customWidth="1"/>
    <col min="3561" max="3561" width="11.5546875" style="2" customWidth="1"/>
    <col min="3562" max="3564" width="3.5546875" style="2" customWidth="1"/>
    <col min="3565" max="3565" width="9.5546875" style="2" customWidth="1"/>
    <col min="3566" max="3566" width="18.88671875" style="2" customWidth="1"/>
    <col min="3567" max="3567" width="11.5546875" style="2" customWidth="1"/>
    <col min="3568" max="3568" width="16.44140625" style="2" customWidth="1"/>
    <col min="3569" max="3569" width="17.5546875" style="2" customWidth="1"/>
    <col min="3570" max="3570" width="10.5546875" style="2" customWidth="1"/>
    <col min="3571" max="3813" width="9.109375" style="2"/>
    <col min="3814" max="3814" width="4.5546875" style="2" customWidth="1"/>
    <col min="3815" max="3815" width="21.88671875" style="2" customWidth="1"/>
    <col min="3816" max="3816" width="22.109375" style="2" customWidth="1"/>
    <col min="3817" max="3817" width="11.5546875" style="2" customWidth="1"/>
    <col min="3818" max="3820" width="3.5546875" style="2" customWidth="1"/>
    <col min="3821" max="3821" width="9.5546875" style="2" customWidth="1"/>
    <col min="3822" max="3822" width="18.88671875" style="2" customWidth="1"/>
    <col min="3823" max="3823" width="11.5546875" style="2" customWidth="1"/>
    <col min="3824" max="3824" width="16.44140625" style="2" customWidth="1"/>
    <col min="3825" max="3825" width="17.5546875" style="2" customWidth="1"/>
    <col min="3826" max="3826" width="10.5546875" style="2" customWidth="1"/>
    <col min="3827" max="4069" width="9.109375" style="2"/>
    <col min="4070" max="4070" width="4.5546875" style="2" customWidth="1"/>
    <col min="4071" max="4071" width="21.88671875" style="2" customWidth="1"/>
    <col min="4072" max="4072" width="22.109375" style="2" customWidth="1"/>
    <col min="4073" max="4073" width="11.5546875" style="2" customWidth="1"/>
    <col min="4074" max="4076" width="3.5546875" style="2" customWidth="1"/>
    <col min="4077" max="4077" width="9.5546875" style="2" customWidth="1"/>
    <col min="4078" max="4078" width="18.88671875" style="2" customWidth="1"/>
    <col min="4079" max="4079" width="11.5546875" style="2" customWidth="1"/>
    <col min="4080" max="4080" width="16.44140625" style="2" customWidth="1"/>
    <col min="4081" max="4081" width="17.5546875" style="2" customWidth="1"/>
    <col min="4082" max="4082" width="10.5546875" style="2" customWidth="1"/>
    <col min="4083" max="4325" width="9.109375" style="2"/>
    <col min="4326" max="4326" width="4.5546875" style="2" customWidth="1"/>
    <col min="4327" max="4327" width="21.88671875" style="2" customWidth="1"/>
    <col min="4328" max="4328" width="22.109375" style="2" customWidth="1"/>
    <col min="4329" max="4329" width="11.5546875" style="2" customWidth="1"/>
    <col min="4330" max="4332" width="3.5546875" style="2" customWidth="1"/>
    <col min="4333" max="4333" width="9.5546875" style="2" customWidth="1"/>
    <col min="4334" max="4334" width="18.88671875" style="2" customWidth="1"/>
    <col min="4335" max="4335" width="11.5546875" style="2" customWidth="1"/>
    <col min="4336" max="4336" width="16.44140625" style="2" customWidth="1"/>
    <col min="4337" max="4337" width="17.5546875" style="2" customWidth="1"/>
    <col min="4338" max="4338" width="10.5546875" style="2" customWidth="1"/>
    <col min="4339" max="4581" width="9.109375" style="2"/>
    <col min="4582" max="4582" width="4.5546875" style="2" customWidth="1"/>
    <col min="4583" max="4583" width="21.88671875" style="2" customWidth="1"/>
    <col min="4584" max="4584" width="22.109375" style="2" customWidth="1"/>
    <col min="4585" max="4585" width="11.5546875" style="2" customWidth="1"/>
    <col min="4586" max="4588" width="3.5546875" style="2" customWidth="1"/>
    <col min="4589" max="4589" width="9.5546875" style="2" customWidth="1"/>
    <col min="4590" max="4590" width="18.88671875" style="2" customWidth="1"/>
    <col min="4591" max="4591" width="11.5546875" style="2" customWidth="1"/>
    <col min="4592" max="4592" width="16.44140625" style="2" customWidth="1"/>
    <col min="4593" max="4593" width="17.5546875" style="2" customWidth="1"/>
    <col min="4594" max="4594" width="10.5546875" style="2" customWidth="1"/>
    <col min="4595" max="4837" width="9.109375" style="2"/>
    <col min="4838" max="4838" width="4.5546875" style="2" customWidth="1"/>
    <col min="4839" max="4839" width="21.88671875" style="2" customWidth="1"/>
    <col min="4840" max="4840" width="22.109375" style="2" customWidth="1"/>
    <col min="4841" max="4841" width="11.5546875" style="2" customWidth="1"/>
    <col min="4842" max="4844" width="3.5546875" style="2" customWidth="1"/>
    <col min="4845" max="4845" width="9.5546875" style="2" customWidth="1"/>
    <col min="4846" max="4846" width="18.88671875" style="2" customWidth="1"/>
    <col min="4847" max="4847" width="11.5546875" style="2" customWidth="1"/>
    <col min="4848" max="4848" width="16.44140625" style="2" customWidth="1"/>
    <col min="4849" max="4849" width="17.5546875" style="2" customWidth="1"/>
    <col min="4850" max="4850" width="10.5546875" style="2" customWidth="1"/>
    <col min="4851" max="5093" width="9.109375" style="2"/>
    <col min="5094" max="5094" width="4.5546875" style="2" customWidth="1"/>
    <col min="5095" max="5095" width="21.88671875" style="2" customWidth="1"/>
    <col min="5096" max="5096" width="22.109375" style="2" customWidth="1"/>
    <col min="5097" max="5097" width="11.5546875" style="2" customWidth="1"/>
    <col min="5098" max="5100" width="3.5546875" style="2" customWidth="1"/>
    <col min="5101" max="5101" width="9.5546875" style="2" customWidth="1"/>
    <col min="5102" max="5102" width="18.88671875" style="2" customWidth="1"/>
    <col min="5103" max="5103" width="11.5546875" style="2" customWidth="1"/>
    <col min="5104" max="5104" width="16.44140625" style="2" customWidth="1"/>
    <col min="5105" max="5105" width="17.5546875" style="2" customWidth="1"/>
    <col min="5106" max="5106" width="10.5546875" style="2" customWidth="1"/>
    <col min="5107" max="5349" width="9.109375" style="2"/>
    <col min="5350" max="5350" width="4.5546875" style="2" customWidth="1"/>
    <col min="5351" max="5351" width="21.88671875" style="2" customWidth="1"/>
    <col min="5352" max="5352" width="22.109375" style="2" customWidth="1"/>
    <col min="5353" max="5353" width="11.5546875" style="2" customWidth="1"/>
    <col min="5354" max="5356" width="3.5546875" style="2" customWidth="1"/>
    <col min="5357" max="5357" width="9.5546875" style="2" customWidth="1"/>
    <col min="5358" max="5358" width="18.88671875" style="2" customWidth="1"/>
    <col min="5359" max="5359" width="11.5546875" style="2" customWidth="1"/>
    <col min="5360" max="5360" width="16.44140625" style="2" customWidth="1"/>
    <col min="5361" max="5361" width="17.5546875" style="2" customWidth="1"/>
    <col min="5362" max="5362" width="10.5546875" style="2" customWidth="1"/>
    <col min="5363" max="5605" width="9.109375" style="2"/>
    <col min="5606" max="5606" width="4.5546875" style="2" customWidth="1"/>
    <col min="5607" max="5607" width="21.88671875" style="2" customWidth="1"/>
    <col min="5608" max="5608" width="22.109375" style="2" customWidth="1"/>
    <col min="5609" max="5609" width="11.5546875" style="2" customWidth="1"/>
    <col min="5610" max="5612" width="3.5546875" style="2" customWidth="1"/>
    <col min="5613" max="5613" width="9.5546875" style="2" customWidth="1"/>
    <col min="5614" max="5614" width="18.88671875" style="2" customWidth="1"/>
    <col min="5615" max="5615" width="11.5546875" style="2" customWidth="1"/>
    <col min="5616" max="5616" width="16.44140625" style="2" customWidth="1"/>
    <col min="5617" max="5617" width="17.5546875" style="2" customWidth="1"/>
    <col min="5618" max="5618" width="10.5546875" style="2" customWidth="1"/>
    <col min="5619" max="5861" width="9.109375" style="2"/>
    <col min="5862" max="5862" width="4.5546875" style="2" customWidth="1"/>
    <col min="5863" max="5863" width="21.88671875" style="2" customWidth="1"/>
    <col min="5864" max="5864" width="22.109375" style="2" customWidth="1"/>
    <col min="5865" max="5865" width="11.5546875" style="2" customWidth="1"/>
    <col min="5866" max="5868" width="3.5546875" style="2" customWidth="1"/>
    <col min="5869" max="5869" width="9.5546875" style="2" customWidth="1"/>
    <col min="5870" max="5870" width="18.88671875" style="2" customWidth="1"/>
    <col min="5871" max="5871" width="11.5546875" style="2" customWidth="1"/>
    <col min="5872" max="5872" width="16.44140625" style="2" customWidth="1"/>
    <col min="5873" max="5873" width="17.5546875" style="2" customWidth="1"/>
    <col min="5874" max="5874" width="10.5546875" style="2" customWidth="1"/>
    <col min="5875" max="6117" width="9.109375" style="2"/>
    <col min="6118" max="6118" width="4.5546875" style="2" customWidth="1"/>
    <col min="6119" max="6119" width="21.88671875" style="2" customWidth="1"/>
    <col min="6120" max="6120" width="22.109375" style="2" customWidth="1"/>
    <col min="6121" max="6121" width="11.5546875" style="2" customWidth="1"/>
    <col min="6122" max="6124" width="3.5546875" style="2" customWidth="1"/>
    <col min="6125" max="6125" width="9.5546875" style="2" customWidth="1"/>
    <col min="6126" max="6126" width="18.88671875" style="2" customWidth="1"/>
    <col min="6127" max="6127" width="11.5546875" style="2" customWidth="1"/>
    <col min="6128" max="6128" width="16.44140625" style="2" customWidth="1"/>
    <col min="6129" max="6129" width="17.5546875" style="2" customWidth="1"/>
    <col min="6130" max="6130" width="10.5546875" style="2" customWidth="1"/>
    <col min="6131" max="6373" width="9.109375" style="2"/>
    <col min="6374" max="6374" width="4.5546875" style="2" customWidth="1"/>
    <col min="6375" max="6375" width="21.88671875" style="2" customWidth="1"/>
    <col min="6376" max="6376" width="22.109375" style="2" customWidth="1"/>
    <col min="6377" max="6377" width="11.5546875" style="2" customWidth="1"/>
    <col min="6378" max="6380" width="3.5546875" style="2" customWidth="1"/>
    <col min="6381" max="6381" width="9.5546875" style="2" customWidth="1"/>
    <col min="6382" max="6382" width="18.88671875" style="2" customWidth="1"/>
    <col min="6383" max="6383" width="11.5546875" style="2" customWidth="1"/>
    <col min="6384" max="6384" width="16.44140625" style="2" customWidth="1"/>
    <col min="6385" max="6385" width="17.5546875" style="2" customWidth="1"/>
    <col min="6386" max="6386" width="10.5546875" style="2" customWidth="1"/>
    <col min="6387" max="6629" width="9.109375" style="2"/>
    <col min="6630" max="6630" width="4.5546875" style="2" customWidth="1"/>
    <col min="6631" max="6631" width="21.88671875" style="2" customWidth="1"/>
    <col min="6632" max="6632" width="22.109375" style="2" customWidth="1"/>
    <col min="6633" max="6633" width="11.5546875" style="2" customWidth="1"/>
    <col min="6634" max="6636" width="3.5546875" style="2" customWidth="1"/>
    <col min="6637" max="6637" width="9.5546875" style="2" customWidth="1"/>
    <col min="6638" max="6638" width="18.88671875" style="2" customWidth="1"/>
    <col min="6639" max="6639" width="11.5546875" style="2" customWidth="1"/>
    <col min="6640" max="6640" width="16.44140625" style="2" customWidth="1"/>
    <col min="6641" max="6641" width="17.5546875" style="2" customWidth="1"/>
    <col min="6642" max="6642" width="10.5546875" style="2" customWidth="1"/>
    <col min="6643" max="6885" width="9.109375" style="2"/>
    <col min="6886" max="6886" width="4.5546875" style="2" customWidth="1"/>
    <col min="6887" max="6887" width="21.88671875" style="2" customWidth="1"/>
    <col min="6888" max="6888" width="22.109375" style="2" customWidth="1"/>
    <col min="6889" max="6889" width="11.5546875" style="2" customWidth="1"/>
    <col min="6890" max="6892" width="3.5546875" style="2" customWidth="1"/>
    <col min="6893" max="6893" width="9.5546875" style="2" customWidth="1"/>
    <col min="6894" max="6894" width="18.88671875" style="2" customWidth="1"/>
    <col min="6895" max="6895" width="11.5546875" style="2" customWidth="1"/>
    <col min="6896" max="6896" width="16.44140625" style="2" customWidth="1"/>
    <col min="6897" max="6897" width="17.5546875" style="2" customWidth="1"/>
    <col min="6898" max="6898" width="10.5546875" style="2" customWidth="1"/>
    <col min="6899" max="7141" width="9.109375" style="2"/>
    <col min="7142" max="7142" width="4.5546875" style="2" customWidth="1"/>
    <col min="7143" max="7143" width="21.88671875" style="2" customWidth="1"/>
    <col min="7144" max="7144" width="22.109375" style="2" customWidth="1"/>
    <col min="7145" max="7145" width="11.5546875" style="2" customWidth="1"/>
    <col min="7146" max="7148" width="3.5546875" style="2" customWidth="1"/>
    <col min="7149" max="7149" width="9.5546875" style="2" customWidth="1"/>
    <col min="7150" max="7150" width="18.88671875" style="2" customWidth="1"/>
    <col min="7151" max="7151" width="11.5546875" style="2" customWidth="1"/>
    <col min="7152" max="7152" width="16.44140625" style="2" customWidth="1"/>
    <col min="7153" max="7153" width="17.5546875" style="2" customWidth="1"/>
    <col min="7154" max="7154" width="10.5546875" style="2" customWidth="1"/>
    <col min="7155" max="7397" width="9.109375" style="2"/>
    <col min="7398" max="7398" width="4.5546875" style="2" customWidth="1"/>
    <col min="7399" max="7399" width="21.88671875" style="2" customWidth="1"/>
    <col min="7400" max="7400" width="22.109375" style="2" customWidth="1"/>
    <col min="7401" max="7401" width="11.5546875" style="2" customWidth="1"/>
    <col min="7402" max="7404" width="3.5546875" style="2" customWidth="1"/>
    <col min="7405" max="7405" width="9.5546875" style="2" customWidth="1"/>
    <col min="7406" max="7406" width="18.88671875" style="2" customWidth="1"/>
    <col min="7407" max="7407" width="11.5546875" style="2" customWidth="1"/>
    <col min="7408" max="7408" width="16.44140625" style="2" customWidth="1"/>
    <col min="7409" max="7409" width="17.5546875" style="2" customWidth="1"/>
    <col min="7410" max="7410" width="10.5546875" style="2" customWidth="1"/>
    <col min="7411" max="7653" width="9.109375" style="2"/>
    <col min="7654" max="7654" width="4.5546875" style="2" customWidth="1"/>
    <col min="7655" max="7655" width="21.88671875" style="2" customWidth="1"/>
    <col min="7656" max="7656" width="22.109375" style="2" customWidth="1"/>
    <col min="7657" max="7657" width="11.5546875" style="2" customWidth="1"/>
    <col min="7658" max="7660" width="3.5546875" style="2" customWidth="1"/>
    <col min="7661" max="7661" width="9.5546875" style="2" customWidth="1"/>
    <col min="7662" max="7662" width="18.88671875" style="2" customWidth="1"/>
    <col min="7663" max="7663" width="11.5546875" style="2" customWidth="1"/>
    <col min="7664" max="7664" width="16.44140625" style="2" customWidth="1"/>
    <col min="7665" max="7665" width="17.5546875" style="2" customWidth="1"/>
    <col min="7666" max="7666" width="10.5546875" style="2" customWidth="1"/>
    <col min="7667" max="7909" width="9.109375" style="2"/>
    <col min="7910" max="7910" width="4.5546875" style="2" customWidth="1"/>
    <col min="7911" max="7911" width="21.88671875" style="2" customWidth="1"/>
    <col min="7912" max="7912" width="22.109375" style="2" customWidth="1"/>
    <col min="7913" max="7913" width="11.5546875" style="2" customWidth="1"/>
    <col min="7914" max="7916" width="3.5546875" style="2" customWidth="1"/>
    <col min="7917" max="7917" width="9.5546875" style="2" customWidth="1"/>
    <col min="7918" max="7918" width="18.88671875" style="2" customWidth="1"/>
    <col min="7919" max="7919" width="11.5546875" style="2" customWidth="1"/>
    <col min="7920" max="7920" width="16.44140625" style="2" customWidth="1"/>
    <col min="7921" max="7921" width="17.5546875" style="2" customWidth="1"/>
    <col min="7922" max="7922" width="10.5546875" style="2" customWidth="1"/>
    <col min="7923" max="8165" width="9.109375" style="2"/>
    <col min="8166" max="8166" width="4.5546875" style="2" customWidth="1"/>
    <col min="8167" max="8167" width="21.88671875" style="2" customWidth="1"/>
    <col min="8168" max="8168" width="22.109375" style="2" customWidth="1"/>
    <col min="8169" max="8169" width="11.5546875" style="2" customWidth="1"/>
    <col min="8170" max="8172" width="3.5546875" style="2" customWidth="1"/>
    <col min="8173" max="8173" width="9.5546875" style="2" customWidth="1"/>
    <col min="8174" max="8174" width="18.88671875" style="2" customWidth="1"/>
    <col min="8175" max="8175" width="11.5546875" style="2" customWidth="1"/>
    <col min="8176" max="8176" width="16.44140625" style="2" customWidth="1"/>
    <col min="8177" max="8177" width="17.5546875" style="2" customWidth="1"/>
    <col min="8178" max="8178" width="10.5546875" style="2" customWidth="1"/>
    <col min="8179" max="8421" width="9.109375" style="2"/>
    <col min="8422" max="8422" width="4.5546875" style="2" customWidth="1"/>
    <col min="8423" max="8423" width="21.88671875" style="2" customWidth="1"/>
    <col min="8424" max="8424" width="22.109375" style="2" customWidth="1"/>
    <col min="8425" max="8425" width="11.5546875" style="2" customWidth="1"/>
    <col min="8426" max="8428" width="3.5546875" style="2" customWidth="1"/>
    <col min="8429" max="8429" width="9.5546875" style="2" customWidth="1"/>
    <col min="8430" max="8430" width="18.88671875" style="2" customWidth="1"/>
    <col min="8431" max="8431" width="11.5546875" style="2" customWidth="1"/>
    <col min="8432" max="8432" width="16.44140625" style="2" customWidth="1"/>
    <col min="8433" max="8433" width="17.5546875" style="2" customWidth="1"/>
    <col min="8434" max="8434" width="10.5546875" style="2" customWidth="1"/>
    <col min="8435" max="8677" width="9.109375" style="2"/>
    <col min="8678" max="8678" width="4.5546875" style="2" customWidth="1"/>
    <col min="8679" max="8679" width="21.88671875" style="2" customWidth="1"/>
    <col min="8680" max="8680" width="22.109375" style="2" customWidth="1"/>
    <col min="8681" max="8681" width="11.5546875" style="2" customWidth="1"/>
    <col min="8682" max="8684" width="3.5546875" style="2" customWidth="1"/>
    <col min="8685" max="8685" width="9.5546875" style="2" customWidth="1"/>
    <col min="8686" max="8686" width="18.88671875" style="2" customWidth="1"/>
    <col min="8687" max="8687" width="11.5546875" style="2" customWidth="1"/>
    <col min="8688" max="8688" width="16.44140625" style="2" customWidth="1"/>
    <col min="8689" max="8689" width="17.5546875" style="2" customWidth="1"/>
    <col min="8690" max="8690" width="10.5546875" style="2" customWidth="1"/>
    <col min="8691" max="8933" width="9.109375" style="2"/>
    <col min="8934" max="8934" width="4.5546875" style="2" customWidth="1"/>
    <col min="8935" max="8935" width="21.88671875" style="2" customWidth="1"/>
    <col min="8936" max="8936" width="22.109375" style="2" customWidth="1"/>
    <col min="8937" max="8937" width="11.5546875" style="2" customWidth="1"/>
    <col min="8938" max="8940" width="3.5546875" style="2" customWidth="1"/>
    <col min="8941" max="8941" width="9.5546875" style="2" customWidth="1"/>
    <col min="8942" max="8942" width="18.88671875" style="2" customWidth="1"/>
    <col min="8943" max="8943" width="11.5546875" style="2" customWidth="1"/>
    <col min="8944" max="8944" width="16.44140625" style="2" customWidth="1"/>
    <col min="8945" max="8945" width="17.5546875" style="2" customWidth="1"/>
    <col min="8946" max="8946" width="10.5546875" style="2" customWidth="1"/>
    <col min="8947" max="9189" width="9.109375" style="2"/>
    <col min="9190" max="9190" width="4.5546875" style="2" customWidth="1"/>
    <col min="9191" max="9191" width="21.88671875" style="2" customWidth="1"/>
    <col min="9192" max="9192" width="22.109375" style="2" customWidth="1"/>
    <col min="9193" max="9193" width="11.5546875" style="2" customWidth="1"/>
    <col min="9194" max="9196" width="3.5546875" style="2" customWidth="1"/>
    <col min="9197" max="9197" width="9.5546875" style="2" customWidth="1"/>
    <col min="9198" max="9198" width="18.88671875" style="2" customWidth="1"/>
    <col min="9199" max="9199" width="11.5546875" style="2" customWidth="1"/>
    <col min="9200" max="9200" width="16.44140625" style="2" customWidth="1"/>
    <col min="9201" max="9201" width="17.5546875" style="2" customWidth="1"/>
    <col min="9202" max="9202" width="10.5546875" style="2" customWidth="1"/>
    <col min="9203" max="9445" width="9.109375" style="2"/>
    <col min="9446" max="9446" width="4.5546875" style="2" customWidth="1"/>
    <col min="9447" max="9447" width="21.88671875" style="2" customWidth="1"/>
    <col min="9448" max="9448" width="22.109375" style="2" customWidth="1"/>
    <col min="9449" max="9449" width="11.5546875" style="2" customWidth="1"/>
    <col min="9450" max="9452" width="3.5546875" style="2" customWidth="1"/>
    <col min="9453" max="9453" width="9.5546875" style="2" customWidth="1"/>
    <col min="9454" max="9454" width="18.88671875" style="2" customWidth="1"/>
    <col min="9455" max="9455" width="11.5546875" style="2" customWidth="1"/>
    <col min="9456" max="9456" width="16.44140625" style="2" customWidth="1"/>
    <col min="9457" max="9457" width="17.5546875" style="2" customWidth="1"/>
    <col min="9458" max="9458" width="10.5546875" style="2" customWidth="1"/>
    <col min="9459" max="9701" width="9.109375" style="2"/>
    <col min="9702" max="9702" width="4.5546875" style="2" customWidth="1"/>
    <col min="9703" max="9703" width="21.88671875" style="2" customWidth="1"/>
    <col min="9704" max="9704" width="22.109375" style="2" customWidth="1"/>
    <col min="9705" max="9705" width="11.5546875" style="2" customWidth="1"/>
    <col min="9706" max="9708" width="3.5546875" style="2" customWidth="1"/>
    <col min="9709" max="9709" width="9.5546875" style="2" customWidth="1"/>
    <col min="9710" max="9710" width="18.88671875" style="2" customWidth="1"/>
    <col min="9711" max="9711" width="11.5546875" style="2" customWidth="1"/>
    <col min="9712" max="9712" width="16.44140625" style="2" customWidth="1"/>
    <col min="9713" max="9713" width="17.5546875" style="2" customWidth="1"/>
    <col min="9714" max="9714" width="10.5546875" style="2" customWidth="1"/>
    <col min="9715" max="9957" width="9.109375" style="2"/>
    <col min="9958" max="9958" width="4.5546875" style="2" customWidth="1"/>
    <col min="9959" max="9959" width="21.88671875" style="2" customWidth="1"/>
    <col min="9960" max="9960" width="22.109375" style="2" customWidth="1"/>
    <col min="9961" max="9961" width="11.5546875" style="2" customWidth="1"/>
    <col min="9962" max="9964" width="3.5546875" style="2" customWidth="1"/>
    <col min="9965" max="9965" width="9.5546875" style="2" customWidth="1"/>
    <col min="9966" max="9966" width="18.88671875" style="2" customWidth="1"/>
    <col min="9967" max="9967" width="11.5546875" style="2" customWidth="1"/>
    <col min="9968" max="9968" width="16.44140625" style="2" customWidth="1"/>
    <col min="9969" max="9969" width="17.5546875" style="2" customWidth="1"/>
    <col min="9970" max="9970" width="10.5546875" style="2" customWidth="1"/>
    <col min="9971" max="10213" width="9.109375" style="2"/>
    <col min="10214" max="10214" width="4.5546875" style="2" customWidth="1"/>
    <col min="10215" max="10215" width="21.88671875" style="2" customWidth="1"/>
    <col min="10216" max="10216" width="22.109375" style="2" customWidth="1"/>
    <col min="10217" max="10217" width="11.5546875" style="2" customWidth="1"/>
    <col min="10218" max="10220" width="3.5546875" style="2" customWidth="1"/>
    <col min="10221" max="10221" width="9.5546875" style="2" customWidth="1"/>
    <col min="10222" max="10222" width="18.88671875" style="2" customWidth="1"/>
    <col min="10223" max="10223" width="11.5546875" style="2" customWidth="1"/>
    <col min="10224" max="10224" width="16.44140625" style="2" customWidth="1"/>
    <col min="10225" max="10225" width="17.5546875" style="2" customWidth="1"/>
    <col min="10226" max="10226" width="10.5546875" style="2" customWidth="1"/>
    <col min="10227" max="10469" width="9.109375" style="2"/>
    <col min="10470" max="10470" width="4.5546875" style="2" customWidth="1"/>
    <col min="10471" max="10471" width="21.88671875" style="2" customWidth="1"/>
    <col min="10472" max="10472" width="22.109375" style="2" customWidth="1"/>
    <col min="10473" max="10473" width="11.5546875" style="2" customWidth="1"/>
    <col min="10474" max="10476" width="3.5546875" style="2" customWidth="1"/>
    <col min="10477" max="10477" width="9.5546875" style="2" customWidth="1"/>
    <col min="10478" max="10478" width="18.88671875" style="2" customWidth="1"/>
    <col min="10479" max="10479" width="11.5546875" style="2" customWidth="1"/>
    <col min="10480" max="10480" width="16.44140625" style="2" customWidth="1"/>
    <col min="10481" max="10481" width="17.5546875" style="2" customWidth="1"/>
    <col min="10482" max="10482" width="10.5546875" style="2" customWidth="1"/>
    <col min="10483" max="10725" width="9.109375" style="2"/>
    <col min="10726" max="10726" width="4.5546875" style="2" customWidth="1"/>
    <col min="10727" max="10727" width="21.88671875" style="2" customWidth="1"/>
    <col min="10728" max="10728" width="22.109375" style="2" customWidth="1"/>
    <col min="10729" max="10729" width="11.5546875" style="2" customWidth="1"/>
    <col min="10730" max="10732" width="3.5546875" style="2" customWidth="1"/>
    <col min="10733" max="10733" width="9.5546875" style="2" customWidth="1"/>
    <col min="10734" max="10734" width="18.88671875" style="2" customWidth="1"/>
    <col min="10735" max="10735" width="11.5546875" style="2" customWidth="1"/>
    <col min="10736" max="10736" width="16.44140625" style="2" customWidth="1"/>
    <col min="10737" max="10737" width="17.5546875" style="2" customWidth="1"/>
    <col min="10738" max="10738" width="10.5546875" style="2" customWidth="1"/>
    <col min="10739" max="10981" width="9.109375" style="2"/>
    <col min="10982" max="10982" width="4.5546875" style="2" customWidth="1"/>
    <col min="10983" max="10983" width="21.88671875" style="2" customWidth="1"/>
    <col min="10984" max="10984" width="22.109375" style="2" customWidth="1"/>
    <col min="10985" max="10985" width="11.5546875" style="2" customWidth="1"/>
    <col min="10986" max="10988" width="3.5546875" style="2" customWidth="1"/>
    <col min="10989" max="10989" width="9.5546875" style="2" customWidth="1"/>
    <col min="10990" max="10990" width="18.88671875" style="2" customWidth="1"/>
    <col min="10991" max="10991" width="11.5546875" style="2" customWidth="1"/>
    <col min="10992" max="10992" width="16.44140625" style="2" customWidth="1"/>
    <col min="10993" max="10993" width="17.5546875" style="2" customWidth="1"/>
    <col min="10994" max="10994" width="10.5546875" style="2" customWidth="1"/>
    <col min="10995" max="11237" width="9.109375" style="2"/>
    <col min="11238" max="11238" width="4.5546875" style="2" customWidth="1"/>
    <col min="11239" max="11239" width="21.88671875" style="2" customWidth="1"/>
    <col min="11240" max="11240" width="22.109375" style="2" customWidth="1"/>
    <col min="11241" max="11241" width="11.5546875" style="2" customWidth="1"/>
    <col min="11242" max="11244" width="3.5546875" style="2" customWidth="1"/>
    <col min="11245" max="11245" width="9.5546875" style="2" customWidth="1"/>
    <col min="11246" max="11246" width="18.88671875" style="2" customWidth="1"/>
    <col min="11247" max="11247" width="11.5546875" style="2" customWidth="1"/>
    <col min="11248" max="11248" width="16.44140625" style="2" customWidth="1"/>
    <col min="11249" max="11249" width="17.5546875" style="2" customWidth="1"/>
    <col min="11250" max="11250" width="10.5546875" style="2" customWidth="1"/>
    <col min="11251" max="11493" width="9.109375" style="2"/>
    <col min="11494" max="11494" width="4.5546875" style="2" customWidth="1"/>
    <col min="11495" max="11495" width="21.88671875" style="2" customWidth="1"/>
    <col min="11496" max="11496" width="22.109375" style="2" customWidth="1"/>
    <col min="11497" max="11497" width="11.5546875" style="2" customWidth="1"/>
    <col min="11498" max="11500" width="3.5546875" style="2" customWidth="1"/>
    <col min="11501" max="11501" width="9.5546875" style="2" customWidth="1"/>
    <col min="11502" max="11502" width="18.88671875" style="2" customWidth="1"/>
    <col min="11503" max="11503" width="11.5546875" style="2" customWidth="1"/>
    <col min="11504" max="11504" width="16.44140625" style="2" customWidth="1"/>
    <col min="11505" max="11505" width="17.5546875" style="2" customWidth="1"/>
    <col min="11506" max="11506" width="10.5546875" style="2" customWidth="1"/>
    <col min="11507" max="11749" width="9.109375" style="2"/>
    <col min="11750" max="11750" width="4.5546875" style="2" customWidth="1"/>
    <col min="11751" max="11751" width="21.88671875" style="2" customWidth="1"/>
    <col min="11752" max="11752" width="22.109375" style="2" customWidth="1"/>
    <col min="11753" max="11753" width="11.5546875" style="2" customWidth="1"/>
    <col min="11754" max="11756" width="3.5546875" style="2" customWidth="1"/>
    <col min="11757" max="11757" width="9.5546875" style="2" customWidth="1"/>
    <col min="11758" max="11758" width="18.88671875" style="2" customWidth="1"/>
    <col min="11759" max="11759" width="11.5546875" style="2" customWidth="1"/>
    <col min="11760" max="11760" width="16.44140625" style="2" customWidth="1"/>
    <col min="11761" max="11761" width="17.5546875" style="2" customWidth="1"/>
    <col min="11762" max="11762" width="10.5546875" style="2" customWidth="1"/>
    <col min="11763" max="12005" width="9.109375" style="2"/>
    <col min="12006" max="12006" width="4.5546875" style="2" customWidth="1"/>
    <col min="12007" max="12007" width="21.88671875" style="2" customWidth="1"/>
    <col min="12008" max="12008" width="22.109375" style="2" customWidth="1"/>
    <col min="12009" max="12009" width="11.5546875" style="2" customWidth="1"/>
    <col min="12010" max="12012" width="3.5546875" style="2" customWidth="1"/>
    <col min="12013" max="12013" width="9.5546875" style="2" customWidth="1"/>
    <col min="12014" max="12014" width="18.88671875" style="2" customWidth="1"/>
    <col min="12015" max="12015" width="11.5546875" style="2" customWidth="1"/>
    <col min="12016" max="12016" width="16.44140625" style="2" customWidth="1"/>
    <col min="12017" max="12017" width="17.5546875" style="2" customWidth="1"/>
    <col min="12018" max="12018" width="10.5546875" style="2" customWidth="1"/>
    <col min="12019" max="12261" width="9.109375" style="2"/>
    <col min="12262" max="12262" width="4.5546875" style="2" customWidth="1"/>
    <col min="12263" max="12263" width="21.88671875" style="2" customWidth="1"/>
    <col min="12264" max="12264" width="22.109375" style="2" customWidth="1"/>
    <col min="12265" max="12265" width="11.5546875" style="2" customWidth="1"/>
    <col min="12266" max="12268" width="3.5546875" style="2" customWidth="1"/>
    <col min="12269" max="12269" width="9.5546875" style="2" customWidth="1"/>
    <col min="12270" max="12270" width="18.88671875" style="2" customWidth="1"/>
    <col min="12271" max="12271" width="11.5546875" style="2" customWidth="1"/>
    <col min="12272" max="12272" width="16.44140625" style="2" customWidth="1"/>
    <col min="12273" max="12273" width="17.5546875" style="2" customWidth="1"/>
    <col min="12274" max="12274" width="10.5546875" style="2" customWidth="1"/>
    <col min="12275" max="12517" width="9.109375" style="2"/>
    <col min="12518" max="12518" width="4.5546875" style="2" customWidth="1"/>
    <col min="12519" max="12519" width="21.88671875" style="2" customWidth="1"/>
    <col min="12520" max="12520" width="22.109375" style="2" customWidth="1"/>
    <col min="12521" max="12521" width="11.5546875" style="2" customWidth="1"/>
    <col min="12522" max="12524" width="3.5546875" style="2" customWidth="1"/>
    <col min="12525" max="12525" width="9.5546875" style="2" customWidth="1"/>
    <col min="12526" max="12526" width="18.88671875" style="2" customWidth="1"/>
    <col min="12527" max="12527" width="11.5546875" style="2" customWidth="1"/>
    <col min="12528" max="12528" width="16.44140625" style="2" customWidth="1"/>
    <col min="12529" max="12529" width="17.5546875" style="2" customWidth="1"/>
    <col min="12530" max="12530" width="10.5546875" style="2" customWidth="1"/>
    <col min="12531" max="12773" width="9.109375" style="2"/>
    <col min="12774" max="12774" width="4.5546875" style="2" customWidth="1"/>
    <col min="12775" max="12775" width="21.88671875" style="2" customWidth="1"/>
    <col min="12776" max="12776" width="22.109375" style="2" customWidth="1"/>
    <col min="12777" max="12777" width="11.5546875" style="2" customWidth="1"/>
    <col min="12778" max="12780" width="3.5546875" style="2" customWidth="1"/>
    <col min="12781" max="12781" width="9.5546875" style="2" customWidth="1"/>
    <col min="12782" max="12782" width="18.88671875" style="2" customWidth="1"/>
    <col min="12783" max="12783" width="11.5546875" style="2" customWidth="1"/>
    <col min="12784" max="12784" width="16.44140625" style="2" customWidth="1"/>
    <col min="12785" max="12785" width="17.5546875" style="2" customWidth="1"/>
    <col min="12786" max="12786" width="10.5546875" style="2" customWidth="1"/>
    <col min="12787" max="13029" width="9.109375" style="2"/>
    <col min="13030" max="13030" width="4.5546875" style="2" customWidth="1"/>
    <col min="13031" max="13031" width="21.88671875" style="2" customWidth="1"/>
    <col min="13032" max="13032" width="22.109375" style="2" customWidth="1"/>
    <col min="13033" max="13033" width="11.5546875" style="2" customWidth="1"/>
    <col min="13034" max="13036" width="3.5546875" style="2" customWidth="1"/>
    <col min="13037" max="13037" width="9.5546875" style="2" customWidth="1"/>
    <col min="13038" max="13038" width="18.88671875" style="2" customWidth="1"/>
    <col min="13039" max="13039" width="11.5546875" style="2" customWidth="1"/>
    <col min="13040" max="13040" width="16.44140625" style="2" customWidth="1"/>
    <col min="13041" max="13041" width="17.5546875" style="2" customWidth="1"/>
    <col min="13042" max="13042" width="10.5546875" style="2" customWidth="1"/>
    <col min="13043" max="13285" width="9.109375" style="2"/>
    <col min="13286" max="13286" width="4.5546875" style="2" customWidth="1"/>
    <col min="13287" max="13287" width="21.88671875" style="2" customWidth="1"/>
    <col min="13288" max="13288" width="22.109375" style="2" customWidth="1"/>
    <col min="13289" max="13289" width="11.5546875" style="2" customWidth="1"/>
    <col min="13290" max="13292" width="3.5546875" style="2" customWidth="1"/>
    <col min="13293" max="13293" width="9.5546875" style="2" customWidth="1"/>
    <col min="13294" max="13294" width="18.88671875" style="2" customWidth="1"/>
    <col min="13295" max="13295" width="11.5546875" style="2" customWidth="1"/>
    <col min="13296" max="13296" width="16.44140625" style="2" customWidth="1"/>
    <col min="13297" max="13297" width="17.5546875" style="2" customWidth="1"/>
    <col min="13298" max="13298" width="10.5546875" style="2" customWidth="1"/>
    <col min="13299" max="13541" width="9.109375" style="2"/>
    <col min="13542" max="13542" width="4.5546875" style="2" customWidth="1"/>
    <col min="13543" max="13543" width="21.88671875" style="2" customWidth="1"/>
    <col min="13544" max="13544" width="22.109375" style="2" customWidth="1"/>
    <col min="13545" max="13545" width="11.5546875" style="2" customWidth="1"/>
    <col min="13546" max="13548" width="3.5546875" style="2" customWidth="1"/>
    <col min="13549" max="13549" width="9.5546875" style="2" customWidth="1"/>
    <col min="13550" max="13550" width="18.88671875" style="2" customWidth="1"/>
    <col min="13551" max="13551" width="11.5546875" style="2" customWidth="1"/>
    <col min="13552" max="13552" width="16.44140625" style="2" customWidth="1"/>
    <col min="13553" max="13553" width="17.5546875" style="2" customWidth="1"/>
    <col min="13554" max="13554" width="10.5546875" style="2" customWidth="1"/>
    <col min="13555" max="13797" width="9.109375" style="2"/>
    <col min="13798" max="13798" width="4.5546875" style="2" customWidth="1"/>
    <col min="13799" max="13799" width="21.88671875" style="2" customWidth="1"/>
    <col min="13800" max="13800" width="22.109375" style="2" customWidth="1"/>
    <col min="13801" max="13801" width="11.5546875" style="2" customWidth="1"/>
    <col min="13802" max="13804" width="3.5546875" style="2" customWidth="1"/>
    <col min="13805" max="13805" width="9.5546875" style="2" customWidth="1"/>
    <col min="13806" max="13806" width="18.88671875" style="2" customWidth="1"/>
    <col min="13807" max="13807" width="11.5546875" style="2" customWidth="1"/>
    <col min="13808" max="13808" width="16.44140625" style="2" customWidth="1"/>
    <col min="13809" max="13809" width="17.5546875" style="2" customWidth="1"/>
    <col min="13810" max="13810" width="10.5546875" style="2" customWidth="1"/>
    <col min="13811" max="14053" width="9.109375" style="2"/>
    <col min="14054" max="14054" width="4.5546875" style="2" customWidth="1"/>
    <col min="14055" max="14055" width="21.88671875" style="2" customWidth="1"/>
    <col min="14056" max="14056" width="22.109375" style="2" customWidth="1"/>
    <col min="14057" max="14057" width="11.5546875" style="2" customWidth="1"/>
    <col min="14058" max="14060" width="3.5546875" style="2" customWidth="1"/>
    <col min="14061" max="14061" width="9.5546875" style="2" customWidth="1"/>
    <col min="14062" max="14062" width="18.88671875" style="2" customWidth="1"/>
    <col min="14063" max="14063" width="11.5546875" style="2" customWidth="1"/>
    <col min="14064" max="14064" width="16.44140625" style="2" customWidth="1"/>
    <col min="14065" max="14065" width="17.5546875" style="2" customWidth="1"/>
    <col min="14066" max="14066" width="10.5546875" style="2" customWidth="1"/>
    <col min="14067" max="14309" width="9.109375" style="2"/>
    <col min="14310" max="14310" width="4.5546875" style="2" customWidth="1"/>
    <col min="14311" max="14311" width="21.88671875" style="2" customWidth="1"/>
    <col min="14312" max="14312" width="22.109375" style="2" customWidth="1"/>
    <col min="14313" max="14313" width="11.5546875" style="2" customWidth="1"/>
    <col min="14314" max="14316" width="3.5546875" style="2" customWidth="1"/>
    <col min="14317" max="14317" width="9.5546875" style="2" customWidth="1"/>
    <col min="14318" max="14318" width="18.88671875" style="2" customWidth="1"/>
    <col min="14319" max="14319" width="11.5546875" style="2" customWidth="1"/>
    <col min="14320" max="14320" width="16.44140625" style="2" customWidth="1"/>
    <col min="14321" max="14321" width="17.5546875" style="2" customWidth="1"/>
    <col min="14322" max="14322" width="10.5546875" style="2" customWidth="1"/>
    <col min="14323" max="14565" width="9.109375" style="2"/>
    <col min="14566" max="14566" width="4.5546875" style="2" customWidth="1"/>
    <col min="14567" max="14567" width="21.88671875" style="2" customWidth="1"/>
    <col min="14568" max="14568" width="22.109375" style="2" customWidth="1"/>
    <col min="14569" max="14569" width="11.5546875" style="2" customWidth="1"/>
    <col min="14570" max="14572" width="3.5546875" style="2" customWidth="1"/>
    <col min="14573" max="14573" width="9.5546875" style="2" customWidth="1"/>
    <col min="14574" max="14574" width="18.88671875" style="2" customWidth="1"/>
    <col min="14575" max="14575" width="11.5546875" style="2" customWidth="1"/>
    <col min="14576" max="14576" width="16.44140625" style="2" customWidth="1"/>
    <col min="14577" max="14577" width="17.5546875" style="2" customWidth="1"/>
    <col min="14578" max="14578" width="10.5546875" style="2" customWidth="1"/>
    <col min="14579" max="14821" width="9.109375" style="2"/>
    <col min="14822" max="14822" width="4.5546875" style="2" customWidth="1"/>
    <col min="14823" max="14823" width="21.88671875" style="2" customWidth="1"/>
    <col min="14824" max="14824" width="22.109375" style="2" customWidth="1"/>
    <col min="14825" max="14825" width="11.5546875" style="2" customWidth="1"/>
    <col min="14826" max="14828" width="3.5546875" style="2" customWidth="1"/>
    <col min="14829" max="14829" width="9.5546875" style="2" customWidth="1"/>
    <col min="14830" max="14830" width="18.88671875" style="2" customWidth="1"/>
    <col min="14831" max="14831" width="11.5546875" style="2" customWidth="1"/>
    <col min="14832" max="14832" width="16.44140625" style="2" customWidth="1"/>
    <col min="14833" max="14833" width="17.5546875" style="2" customWidth="1"/>
    <col min="14834" max="14834" width="10.5546875" style="2" customWidth="1"/>
    <col min="14835" max="15077" width="9.109375" style="2"/>
    <col min="15078" max="15078" width="4.5546875" style="2" customWidth="1"/>
    <col min="15079" max="15079" width="21.88671875" style="2" customWidth="1"/>
    <col min="15080" max="15080" width="22.109375" style="2" customWidth="1"/>
    <col min="15081" max="15081" width="11.5546875" style="2" customWidth="1"/>
    <col min="15082" max="15084" width="3.5546875" style="2" customWidth="1"/>
    <col min="15085" max="15085" width="9.5546875" style="2" customWidth="1"/>
    <col min="15086" max="15086" width="18.88671875" style="2" customWidth="1"/>
    <col min="15087" max="15087" width="11.5546875" style="2" customWidth="1"/>
    <col min="15088" max="15088" width="16.44140625" style="2" customWidth="1"/>
    <col min="15089" max="15089" width="17.5546875" style="2" customWidth="1"/>
    <col min="15090" max="15090" width="10.5546875" style="2" customWidth="1"/>
    <col min="15091" max="15333" width="9.109375" style="2"/>
    <col min="15334" max="15334" width="4.5546875" style="2" customWidth="1"/>
    <col min="15335" max="15335" width="21.88671875" style="2" customWidth="1"/>
    <col min="15336" max="15336" width="22.109375" style="2" customWidth="1"/>
    <col min="15337" max="15337" width="11.5546875" style="2" customWidth="1"/>
    <col min="15338" max="15340" width="3.5546875" style="2" customWidth="1"/>
    <col min="15341" max="15341" width="9.5546875" style="2" customWidth="1"/>
    <col min="15342" max="15342" width="18.88671875" style="2" customWidth="1"/>
    <col min="15343" max="15343" width="11.5546875" style="2" customWidth="1"/>
    <col min="15344" max="15344" width="16.44140625" style="2" customWidth="1"/>
    <col min="15345" max="15345" width="17.5546875" style="2" customWidth="1"/>
    <col min="15346" max="15346" width="10.5546875" style="2" customWidth="1"/>
    <col min="15347" max="15589" width="9.109375" style="2"/>
    <col min="15590" max="15590" width="4.5546875" style="2" customWidth="1"/>
    <col min="15591" max="15591" width="21.88671875" style="2" customWidth="1"/>
    <col min="15592" max="15592" width="22.109375" style="2" customWidth="1"/>
    <col min="15593" max="15593" width="11.5546875" style="2" customWidth="1"/>
    <col min="15594" max="15596" width="3.5546875" style="2" customWidth="1"/>
    <col min="15597" max="15597" width="9.5546875" style="2" customWidth="1"/>
    <col min="15598" max="15598" width="18.88671875" style="2" customWidth="1"/>
    <col min="15599" max="15599" width="11.5546875" style="2" customWidth="1"/>
    <col min="15600" max="15600" width="16.44140625" style="2" customWidth="1"/>
    <col min="15601" max="15601" width="17.5546875" style="2" customWidth="1"/>
    <col min="15602" max="15602" width="10.5546875" style="2" customWidth="1"/>
    <col min="15603" max="15845" width="9.109375" style="2"/>
    <col min="15846" max="15846" width="4.5546875" style="2" customWidth="1"/>
    <col min="15847" max="15847" width="21.88671875" style="2" customWidth="1"/>
    <col min="15848" max="15848" width="22.109375" style="2" customWidth="1"/>
    <col min="15849" max="15849" width="11.5546875" style="2" customWidth="1"/>
    <col min="15850" max="15852" width="3.5546875" style="2" customWidth="1"/>
    <col min="15853" max="15853" width="9.5546875" style="2" customWidth="1"/>
    <col min="15854" max="15854" width="18.88671875" style="2" customWidth="1"/>
    <col min="15855" max="15855" width="11.5546875" style="2" customWidth="1"/>
    <col min="15856" max="15856" width="16.44140625" style="2" customWidth="1"/>
    <col min="15857" max="15857" width="17.5546875" style="2" customWidth="1"/>
    <col min="15858" max="15858" width="10.5546875" style="2" customWidth="1"/>
    <col min="15859" max="16101" width="9.109375" style="2"/>
    <col min="16102" max="16102" width="4.5546875" style="2" customWidth="1"/>
    <col min="16103" max="16103" width="21.88671875" style="2" customWidth="1"/>
    <col min="16104" max="16104" width="22.109375" style="2" customWidth="1"/>
    <col min="16105" max="16105" width="11.5546875" style="2" customWidth="1"/>
    <col min="16106" max="16108" width="3.5546875" style="2" customWidth="1"/>
    <col min="16109" max="16109" width="9.5546875" style="2" customWidth="1"/>
    <col min="16110" max="16110" width="18.88671875" style="2" customWidth="1"/>
    <col min="16111" max="16111" width="11.5546875" style="2" customWidth="1"/>
    <col min="16112" max="16112" width="16.44140625" style="2" customWidth="1"/>
    <col min="16113" max="16113" width="17.5546875" style="2" customWidth="1"/>
    <col min="16114" max="16114" width="10.5546875" style="2" customWidth="1"/>
    <col min="16115" max="16384" width="9.109375" style="2"/>
  </cols>
  <sheetData>
    <row r="1" spans="1:14" ht="18" hidden="1">
      <c r="A1" s="734" t="s">
        <v>251</v>
      </c>
      <c r="B1" s="734"/>
      <c r="C1" s="734"/>
      <c r="D1" s="734"/>
      <c r="E1" s="734"/>
      <c r="F1" s="734"/>
      <c r="G1" s="734"/>
      <c r="H1" s="734"/>
      <c r="I1" s="734"/>
      <c r="J1" s="734"/>
      <c r="K1" s="734"/>
      <c r="L1" s="734"/>
      <c r="M1" s="734"/>
      <c r="N1" s="734"/>
    </row>
    <row r="2" spans="1:14" ht="23.4" hidden="1">
      <c r="A2" s="735" t="s">
        <v>255</v>
      </c>
      <c r="B2" s="735"/>
      <c r="C2" s="735"/>
      <c r="D2" s="735"/>
      <c r="E2" s="735"/>
      <c r="F2" s="735"/>
      <c r="G2" s="735"/>
      <c r="H2" s="735"/>
      <c r="I2" s="735"/>
      <c r="J2" s="735"/>
      <c r="K2" s="735"/>
      <c r="L2" s="735"/>
      <c r="M2" s="735"/>
      <c r="N2" s="735"/>
    </row>
    <row r="3" spans="1:14" ht="20.399999999999999" hidden="1">
      <c r="A3" s="736" t="s">
        <v>253</v>
      </c>
      <c r="B3" s="736"/>
      <c r="C3" s="736"/>
      <c r="D3" s="736"/>
      <c r="E3" s="736"/>
      <c r="F3" s="736"/>
      <c r="G3" s="736"/>
      <c r="H3" s="736"/>
      <c r="I3" s="736"/>
      <c r="J3" s="736"/>
      <c r="K3" s="736"/>
      <c r="L3" s="736"/>
      <c r="M3" s="736"/>
      <c r="N3" s="736"/>
    </row>
    <row r="4" spans="1:14" hidden="1"/>
    <row r="5" spans="1:14" ht="12.75" hidden="1" customHeight="1">
      <c r="A5" s="737" t="s">
        <v>0</v>
      </c>
      <c r="B5" s="739" t="s">
        <v>1</v>
      </c>
      <c r="C5" s="740"/>
      <c r="D5" s="740"/>
      <c r="E5" s="740"/>
      <c r="F5" s="741"/>
      <c r="G5" s="745" t="s">
        <v>2</v>
      </c>
      <c r="H5" s="745" t="s">
        <v>3</v>
      </c>
      <c r="I5" s="739" t="s">
        <v>4</v>
      </c>
      <c r="J5" s="741"/>
      <c r="K5" s="248"/>
      <c r="L5" s="739" t="s">
        <v>5</v>
      </c>
      <c r="M5" s="740"/>
      <c r="N5" s="749"/>
    </row>
    <row r="6" spans="1:14" hidden="1">
      <c r="A6" s="738"/>
      <c r="B6" s="742"/>
      <c r="C6" s="743"/>
      <c r="D6" s="743"/>
      <c r="E6" s="743"/>
      <c r="F6" s="744"/>
      <c r="G6" s="746"/>
      <c r="H6" s="746"/>
      <c r="I6" s="742"/>
      <c r="J6" s="744"/>
      <c r="K6" s="249"/>
      <c r="L6" s="742"/>
      <c r="M6" s="743"/>
      <c r="N6" s="750"/>
    </row>
    <row r="7" spans="1:14" ht="31.2" hidden="1" thickBot="1">
      <c r="A7" s="738"/>
      <c r="B7" s="132" t="s">
        <v>6</v>
      </c>
      <c r="C7" s="132"/>
      <c r="D7" s="132" t="s">
        <v>7</v>
      </c>
      <c r="E7" s="132"/>
      <c r="F7" s="132" t="s">
        <v>8</v>
      </c>
      <c r="G7" s="747"/>
      <c r="H7" s="748"/>
      <c r="I7" s="123" t="s">
        <v>9</v>
      </c>
      <c r="J7" s="4" t="s">
        <v>10</v>
      </c>
      <c r="K7" s="250"/>
      <c r="L7" s="125" t="s">
        <v>11</v>
      </c>
      <c r="M7" s="5" t="s">
        <v>12</v>
      </c>
      <c r="N7" s="6" t="s">
        <v>13</v>
      </c>
    </row>
    <row r="8" spans="1:14" ht="15" hidden="1" customHeight="1">
      <c r="A8" s="751">
        <v>1</v>
      </c>
      <c r="B8" s="753" t="s">
        <v>14</v>
      </c>
      <c r="C8" s="130">
        <v>1</v>
      </c>
      <c r="D8" s="7" t="s">
        <v>29</v>
      </c>
      <c r="E8" s="8">
        <v>1</v>
      </c>
      <c r="F8" s="9" t="s">
        <v>30</v>
      </c>
      <c r="G8" s="10" t="s">
        <v>214</v>
      </c>
      <c r="H8" s="11" t="s">
        <v>212</v>
      </c>
      <c r="I8" s="97">
        <v>1875000</v>
      </c>
      <c r="J8" s="13" t="s">
        <v>213</v>
      </c>
      <c r="K8" s="21"/>
      <c r="L8" s="21" t="s">
        <v>229</v>
      </c>
      <c r="M8" s="107"/>
      <c r="N8" s="99"/>
    </row>
    <row r="9" spans="1:14" ht="15" hidden="1" customHeight="1">
      <c r="A9" s="752"/>
      <c r="B9" s="754"/>
      <c r="C9" s="15"/>
      <c r="D9" s="1"/>
      <c r="E9" s="16">
        <v>2</v>
      </c>
      <c r="F9" s="17" t="s">
        <v>31</v>
      </c>
      <c r="G9" s="18" t="s">
        <v>214</v>
      </c>
      <c r="H9" s="95" t="s">
        <v>212</v>
      </c>
      <c r="I9" s="97">
        <v>0</v>
      </c>
      <c r="J9" s="20" t="s">
        <v>213</v>
      </c>
      <c r="K9" s="21"/>
      <c r="L9" s="21" t="s">
        <v>229</v>
      </c>
      <c r="M9" s="108"/>
      <c r="N9" s="100"/>
    </row>
    <row r="10" spans="1:14" ht="15" hidden="1" customHeight="1">
      <c r="A10" s="752"/>
      <c r="B10" s="754"/>
      <c r="C10" s="15"/>
      <c r="D10" s="22"/>
      <c r="E10" s="16">
        <v>3</v>
      </c>
      <c r="F10" s="17" t="s">
        <v>32</v>
      </c>
      <c r="G10" s="18" t="s">
        <v>214</v>
      </c>
      <c r="H10" s="95" t="s">
        <v>212</v>
      </c>
      <c r="I10" s="97">
        <v>0</v>
      </c>
      <c r="J10" s="20" t="s">
        <v>213</v>
      </c>
      <c r="K10" s="21"/>
      <c r="L10" s="21" t="s">
        <v>229</v>
      </c>
      <c r="M10" s="108"/>
      <c r="N10" s="100"/>
    </row>
    <row r="11" spans="1:14" hidden="1">
      <c r="A11" s="752"/>
      <c r="B11" s="754"/>
      <c r="C11" s="15"/>
      <c r="D11" s="22"/>
      <c r="E11" s="16">
        <v>4</v>
      </c>
      <c r="F11" s="17" t="s">
        <v>33</v>
      </c>
      <c r="G11" s="18" t="s">
        <v>214</v>
      </c>
      <c r="H11" s="95" t="s">
        <v>212</v>
      </c>
      <c r="I11" s="97">
        <v>0</v>
      </c>
      <c r="J11" s="20" t="s">
        <v>213</v>
      </c>
      <c r="K11" s="21"/>
      <c r="L11" s="21" t="s">
        <v>229</v>
      </c>
      <c r="M11" s="108"/>
      <c r="N11" s="100"/>
    </row>
    <row r="12" spans="1:14" hidden="1">
      <c r="A12" s="752"/>
      <c r="B12" s="754"/>
      <c r="C12" s="15"/>
      <c r="D12" s="22"/>
      <c r="E12" s="16">
        <v>5</v>
      </c>
      <c r="F12" s="17" t="s">
        <v>34</v>
      </c>
      <c r="G12" s="18" t="s">
        <v>214</v>
      </c>
      <c r="H12" s="95" t="s">
        <v>212</v>
      </c>
      <c r="I12" s="98">
        <v>3751000</v>
      </c>
      <c r="J12" s="20" t="s">
        <v>213</v>
      </c>
      <c r="K12" s="21"/>
      <c r="L12" s="21" t="s">
        <v>229</v>
      </c>
      <c r="M12" s="108"/>
      <c r="N12" s="100"/>
    </row>
    <row r="13" spans="1:14" hidden="1">
      <c r="A13" s="752"/>
      <c r="B13" s="754"/>
      <c r="C13" s="15"/>
      <c r="D13" s="22"/>
      <c r="E13" s="16">
        <v>6</v>
      </c>
      <c r="F13" s="17" t="s">
        <v>35</v>
      </c>
      <c r="G13" s="18" t="s">
        <v>214</v>
      </c>
      <c r="H13" s="95" t="s">
        <v>212</v>
      </c>
      <c r="I13" s="98">
        <v>1875000</v>
      </c>
      <c r="J13" s="20" t="s">
        <v>213</v>
      </c>
      <c r="K13" s="21"/>
      <c r="L13" s="24" t="s">
        <v>229</v>
      </c>
      <c r="M13" s="108"/>
      <c r="N13" s="100"/>
    </row>
    <row r="14" spans="1:14" ht="27.6" hidden="1">
      <c r="A14" s="752"/>
      <c r="B14" s="754"/>
      <c r="C14" s="15"/>
      <c r="D14" s="22"/>
      <c r="E14" s="16">
        <v>7</v>
      </c>
      <c r="F14" s="17" t="s">
        <v>36</v>
      </c>
      <c r="G14" s="18" t="s">
        <v>214</v>
      </c>
      <c r="H14" s="95" t="s">
        <v>212</v>
      </c>
      <c r="I14" s="98">
        <v>1875000</v>
      </c>
      <c r="J14" s="20" t="s">
        <v>213</v>
      </c>
      <c r="K14" s="21"/>
      <c r="L14" s="21" t="s">
        <v>229</v>
      </c>
      <c r="M14" s="108"/>
      <c r="N14" s="100"/>
    </row>
    <row r="15" spans="1:14" ht="27.6" hidden="1">
      <c r="A15" s="752"/>
      <c r="B15" s="754"/>
      <c r="C15" s="15"/>
      <c r="D15" s="22"/>
      <c r="E15" s="16">
        <v>8</v>
      </c>
      <c r="F15" s="17" t="s">
        <v>37</v>
      </c>
      <c r="G15" s="18" t="s">
        <v>214</v>
      </c>
      <c r="H15" s="95" t="s">
        <v>212</v>
      </c>
      <c r="I15" s="98">
        <v>1875000</v>
      </c>
      <c r="J15" s="20" t="s">
        <v>213</v>
      </c>
      <c r="K15" s="21"/>
      <c r="L15" s="21" t="s">
        <v>229</v>
      </c>
      <c r="M15" s="108"/>
      <c r="N15" s="100"/>
    </row>
    <row r="16" spans="1:14" hidden="1">
      <c r="A16" s="752"/>
      <c r="B16" s="754"/>
      <c r="C16" s="15"/>
      <c r="D16" s="22"/>
      <c r="E16" s="16"/>
      <c r="F16" s="17"/>
      <c r="G16" s="18"/>
      <c r="H16" s="95"/>
      <c r="I16" s="97"/>
      <c r="J16" s="20"/>
      <c r="K16" s="21"/>
      <c r="L16" s="21"/>
      <c r="M16" s="108"/>
      <c r="N16" s="100"/>
    </row>
    <row r="17" spans="1:14" ht="27.6" hidden="1">
      <c r="A17" s="752"/>
      <c r="B17" s="754"/>
      <c r="C17" s="15">
        <v>2</v>
      </c>
      <c r="D17" s="22" t="s">
        <v>38</v>
      </c>
      <c r="E17" s="16">
        <v>1</v>
      </c>
      <c r="F17" s="17" t="s">
        <v>39</v>
      </c>
      <c r="G17" s="18" t="s">
        <v>214</v>
      </c>
      <c r="H17" s="95" t="s">
        <v>212</v>
      </c>
      <c r="I17" s="98">
        <v>1875000</v>
      </c>
      <c r="J17" s="20" t="s">
        <v>213</v>
      </c>
      <c r="K17" s="21"/>
      <c r="L17" s="21" t="s">
        <v>229</v>
      </c>
      <c r="M17" s="108"/>
      <c r="N17" s="100"/>
    </row>
    <row r="18" spans="1:14" ht="27.6" hidden="1">
      <c r="A18" s="752"/>
      <c r="B18" s="754"/>
      <c r="C18" s="15"/>
      <c r="D18" s="22"/>
      <c r="E18" s="16">
        <v>2</v>
      </c>
      <c r="F18" s="17" t="s">
        <v>40</v>
      </c>
      <c r="G18" s="18" t="s">
        <v>214</v>
      </c>
      <c r="H18" s="95" t="s">
        <v>212</v>
      </c>
      <c r="I18" s="98">
        <v>1875000</v>
      </c>
      <c r="J18" s="20" t="s">
        <v>213</v>
      </c>
      <c r="K18" s="21"/>
      <c r="L18" s="21" t="s">
        <v>229</v>
      </c>
      <c r="M18" s="108"/>
      <c r="N18" s="100"/>
    </row>
    <row r="19" spans="1:14" ht="27.6" hidden="1">
      <c r="A19" s="752"/>
      <c r="B19" s="754"/>
      <c r="C19" s="15"/>
      <c r="D19" s="22"/>
      <c r="E19" s="16">
        <v>3</v>
      </c>
      <c r="F19" s="17" t="s">
        <v>41</v>
      </c>
      <c r="G19" s="18" t="s">
        <v>214</v>
      </c>
      <c r="H19" s="95" t="s">
        <v>212</v>
      </c>
      <c r="I19" s="98">
        <v>3751000</v>
      </c>
      <c r="J19" s="20" t="s">
        <v>213</v>
      </c>
      <c r="K19" s="21"/>
      <c r="L19" s="21" t="s">
        <v>229</v>
      </c>
      <c r="M19" s="108"/>
      <c r="N19" s="100"/>
    </row>
    <row r="20" spans="1:14" ht="27.6" hidden="1">
      <c r="A20" s="752"/>
      <c r="B20" s="754"/>
      <c r="C20" s="15"/>
      <c r="D20" s="22"/>
      <c r="E20" s="16">
        <v>4</v>
      </c>
      <c r="F20" s="17" t="s">
        <v>42</v>
      </c>
      <c r="G20" s="18" t="s">
        <v>214</v>
      </c>
      <c r="H20" s="95" t="s">
        <v>212</v>
      </c>
      <c r="I20" s="98">
        <v>7359000</v>
      </c>
      <c r="J20" s="20" t="s">
        <v>213</v>
      </c>
      <c r="K20" s="21"/>
      <c r="L20" s="21" t="s">
        <v>229</v>
      </c>
      <c r="M20" s="108"/>
      <c r="N20" s="100"/>
    </row>
    <row r="21" spans="1:14" ht="27.6" hidden="1">
      <c r="A21" s="752"/>
      <c r="B21" s="754"/>
      <c r="C21" s="15"/>
      <c r="D21" s="22"/>
      <c r="E21" s="16">
        <v>5</v>
      </c>
      <c r="F21" s="17" t="s">
        <v>243</v>
      </c>
      <c r="G21" s="18" t="s">
        <v>214</v>
      </c>
      <c r="H21" s="95" t="s">
        <v>212</v>
      </c>
      <c r="I21" s="98">
        <v>0</v>
      </c>
      <c r="J21" s="20" t="s">
        <v>236</v>
      </c>
      <c r="K21" s="21"/>
      <c r="L21" s="21"/>
      <c r="M21" s="108"/>
      <c r="N21" s="100"/>
    </row>
    <row r="22" spans="1:14" hidden="1">
      <c r="A22" s="752"/>
      <c r="B22" s="754"/>
      <c r="C22" s="15"/>
      <c r="D22" s="22"/>
      <c r="E22" s="16">
        <v>6</v>
      </c>
      <c r="F22" s="17" t="s">
        <v>43</v>
      </c>
      <c r="G22" s="18" t="s">
        <v>214</v>
      </c>
      <c r="H22" s="95" t="s">
        <v>212</v>
      </c>
      <c r="I22" s="98">
        <v>2164000</v>
      </c>
      <c r="J22" s="20" t="s">
        <v>213</v>
      </c>
      <c r="K22" s="21"/>
      <c r="L22" s="21" t="s">
        <v>229</v>
      </c>
      <c r="M22" s="108"/>
      <c r="N22" s="100"/>
    </row>
    <row r="23" spans="1:14" hidden="1">
      <c r="A23" s="752"/>
      <c r="B23" s="754"/>
      <c r="C23" s="15"/>
      <c r="D23" s="22"/>
      <c r="E23" s="16">
        <v>7</v>
      </c>
      <c r="F23" s="17" t="s">
        <v>44</v>
      </c>
      <c r="G23" s="18" t="s">
        <v>214</v>
      </c>
      <c r="H23" s="95" t="s">
        <v>212</v>
      </c>
      <c r="I23" s="97">
        <v>144000</v>
      </c>
      <c r="J23" s="20" t="s">
        <v>213</v>
      </c>
      <c r="K23" s="21"/>
      <c r="L23" s="21" t="s">
        <v>229</v>
      </c>
      <c r="M23" s="108"/>
      <c r="N23" s="100"/>
    </row>
    <row r="24" spans="1:14" hidden="1">
      <c r="A24" s="752"/>
      <c r="B24" s="754"/>
      <c r="C24" s="15"/>
      <c r="D24" s="22"/>
      <c r="E24" s="16">
        <v>8</v>
      </c>
      <c r="F24" s="17" t="s">
        <v>211</v>
      </c>
      <c r="G24" s="18" t="s">
        <v>214</v>
      </c>
      <c r="H24" s="95" t="s">
        <v>212</v>
      </c>
      <c r="I24" s="97">
        <v>0</v>
      </c>
      <c r="J24" s="20" t="s">
        <v>213</v>
      </c>
      <c r="K24" s="21"/>
      <c r="L24" s="21" t="s">
        <v>229</v>
      </c>
      <c r="M24" s="108"/>
      <c r="N24" s="100"/>
    </row>
    <row r="25" spans="1:14" hidden="1">
      <c r="A25" s="752"/>
      <c r="B25" s="754"/>
      <c r="C25" s="15"/>
      <c r="D25" s="22"/>
      <c r="E25" s="16"/>
      <c r="F25" s="17"/>
      <c r="G25" s="18"/>
      <c r="H25" s="95"/>
      <c r="I25" s="98"/>
      <c r="J25" s="20"/>
      <c r="K25" s="21"/>
      <c r="L25" s="21"/>
      <c r="M25" s="108"/>
      <c r="N25" s="100"/>
    </row>
    <row r="26" spans="1:14" ht="27.6" hidden="1">
      <c r="A26" s="752"/>
      <c r="B26" s="754"/>
      <c r="C26" s="15">
        <v>3</v>
      </c>
      <c r="D26" s="22" t="s">
        <v>45</v>
      </c>
      <c r="E26" s="16">
        <v>1</v>
      </c>
      <c r="F26" s="17" t="s">
        <v>46</v>
      </c>
      <c r="G26" s="18" t="s">
        <v>214</v>
      </c>
      <c r="H26" s="95" t="s">
        <v>212</v>
      </c>
      <c r="I26" s="98">
        <v>3751000</v>
      </c>
      <c r="J26" s="20" t="s">
        <v>213</v>
      </c>
      <c r="K26" s="21"/>
      <c r="L26" s="21" t="s">
        <v>229</v>
      </c>
      <c r="M26" s="108"/>
      <c r="N26" s="100"/>
    </row>
    <row r="27" spans="1:14" ht="27.6" hidden="1">
      <c r="A27" s="752"/>
      <c r="B27" s="754"/>
      <c r="C27" s="15"/>
      <c r="D27" s="22"/>
      <c r="E27" s="16">
        <v>2</v>
      </c>
      <c r="F27" s="17" t="s">
        <v>47</v>
      </c>
      <c r="G27" s="18" t="s">
        <v>214</v>
      </c>
      <c r="H27" s="95" t="s">
        <v>212</v>
      </c>
      <c r="I27" s="98">
        <v>3751000</v>
      </c>
      <c r="J27" s="20" t="s">
        <v>213</v>
      </c>
      <c r="K27" s="21"/>
      <c r="L27" s="21" t="s">
        <v>229</v>
      </c>
      <c r="M27" s="108"/>
      <c r="N27" s="100"/>
    </row>
    <row r="28" spans="1:14" ht="27.6" hidden="1">
      <c r="A28" s="752"/>
      <c r="B28" s="754"/>
      <c r="C28" s="15"/>
      <c r="D28" s="22"/>
      <c r="E28" s="16">
        <v>3</v>
      </c>
      <c r="F28" s="17" t="s">
        <v>48</v>
      </c>
      <c r="G28" s="18" t="s">
        <v>214</v>
      </c>
      <c r="H28" s="95" t="s">
        <v>212</v>
      </c>
      <c r="I28" s="97">
        <v>3751000</v>
      </c>
      <c r="J28" s="20" t="s">
        <v>213</v>
      </c>
      <c r="K28" s="21"/>
      <c r="L28" s="21" t="s">
        <v>229</v>
      </c>
      <c r="M28" s="108"/>
      <c r="N28" s="100"/>
    </row>
    <row r="29" spans="1:14" hidden="1">
      <c r="A29" s="752"/>
      <c r="B29" s="754"/>
      <c r="C29" s="15"/>
      <c r="D29" s="22"/>
      <c r="E29" s="16"/>
      <c r="F29" s="17"/>
      <c r="G29" s="18"/>
      <c r="H29" s="95"/>
      <c r="I29" s="98"/>
      <c r="J29" s="20"/>
      <c r="K29" s="21"/>
      <c r="L29" s="21"/>
      <c r="M29" s="108"/>
      <c r="N29" s="100"/>
    </row>
    <row r="30" spans="1:14" ht="27.6" hidden="1">
      <c r="A30" s="752"/>
      <c r="B30" s="754"/>
      <c r="C30" s="15">
        <v>4</v>
      </c>
      <c r="D30" s="22" t="s">
        <v>49</v>
      </c>
      <c r="E30" s="16">
        <v>1</v>
      </c>
      <c r="F30" s="17" t="s">
        <v>244</v>
      </c>
      <c r="G30" s="18" t="s">
        <v>214</v>
      </c>
      <c r="H30" s="95" t="s">
        <v>212</v>
      </c>
      <c r="I30" s="98">
        <v>0</v>
      </c>
      <c r="J30" s="20" t="s">
        <v>213</v>
      </c>
      <c r="K30" s="21"/>
      <c r="L30" s="21" t="s">
        <v>229</v>
      </c>
      <c r="M30" s="108"/>
      <c r="N30" s="100"/>
    </row>
    <row r="31" spans="1:14" hidden="1">
      <c r="A31" s="752"/>
      <c r="B31" s="754"/>
      <c r="C31" s="15"/>
      <c r="D31" s="22"/>
      <c r="E31" s="16">
        <v>2</v>
      </c>
      <c r="F31" s="17" t="s">
        <v>50</v>
      </c>
      <c r="G31" s="18" t="s">
        <v>214</v>
      </c>
      <c r="H31" s="95" t="s">
        <v>212</v>
      </c>
      <c r="I31" s="98">
        <v>3751000</v>
      </c>
      <c r="J31" s="20" t="s">
        <v>213</v>
      </c>
      <c r="K31" s="21"/>
      <c r="L31" s="21" t="s">
        <v>229</v>
      </c>
      <c r="M31" s="108"/>
      <c r="N31" s="100"/>
    </row>
    <row r="32" spans="1:14" ht="27.6" hidden="1">
      <c r="A32" s="752"/>
      <c r="B32" s="754"/>
      <c r="C32" s="15"/>
      <c r="D32" s="22"/>
      <c r="E32" s="16">
        <v>3</v>
      </c>
      <c r="F32" s="17" t="s">
        <v>51</v>
      </c>
      <c r="G32" s="18" t="s">
        <v>214</v>
      </c>
      <c r="H32" s="95" t="s">
        <v>212</v>
      </c>
      <c r="I32" s="98">
        <v>3751000</v>
      </c>
      <c r="J32" s="20" t="s">
        <v>213</v>
      </c>
      <c r="K32" s="21"/>
      <c r="L32" s="21" t="s">
        <v>229</v>
      </c>
      <c r="M32" s="108"/>
      <c r="N32" s="100"/>
    </row>
    <row r="33" spans="1:14" hidden="1">
      <c r="A33" s="752"/>
      <c r="B33" s="754"/>
      <c r="C33" s="15"/>
      <c r="D33" s="22"/>
      <c r="E33" s="16">
        <v>4</v>
      </c>
      <c r="F33" s="17" t="s">
        <v>52</v>
      </c>
      <c r="G33" s="18" t="s">
        <v>214</v>
      </c>
      <c r="H33" s="95" t="s">
        <v>212</v>
      </c>
      <c r="I33" s="98">
        <v>3751000</v>
      </c>
      <c r="J33" s="20" t="s">
        <v>213</v>
      </c>
      <c r="K33" s="21"/>
      <c r="L33" s="21" t="s">
        <v>229</v>
      </c>
      <c r="M33" s="108"/>
      <c r="N33" s="100"/>
    </row>
    <row r="34" spans="1:14" ht="27.6" hidden="1">
      <c r="A34" s="752"/>
      <c r="B34" s="754"/>
      <c r="C34" s="15"/>
      <c r="D34" s="22"/>
      <c r="E34" s="16">
        <v>5</v>
      </c>
      <c r="F34" s="17" t="s">
        <v>53</v>
      </c>
      <c r="G34" s="18" t="s">
        <v>214</v>
      </c>
      <c r="H34" s="95" t="s">
        <v>212</v>
      </c>
      <c r="I34" s="97">
        <v>3751000</v>
      </c>
      <c r="J34" s="20" t="s">
        <v>213</v>
      </c>
      <c r="K34" s="21"/>
      <c r="L34" s="21" t="s">
        <v>229</v>
      </c>
      <c r="M34" s="108"/>
      <c r="N34" s="100"/>
    </row>
    <row r="35" spans="1:14" ht="27.6" hidden="1">
      <c r="A35" s="752"/>
      <c r="B35" s="754"/>
      <c r="C35" s="15"/>
      <c r="D35" s="22"/>
      <c r="E35" s="16">
        <v>6</v>
      </c>
      <c r="F35" s="17" t="s">
        <v>54</v>
      </c>
      <c r="G35" s="18" t="s">
        <v>214</v>
      </c>
      <c r="H35" s="95" t="s">
        <v>212</v>
      </c>
      <c r="I35" s="98">
        <v>3751000</v>
      </c>
      <c r="J35" s="20" t="s">
        <v>213</v>
      </c>
      <c r="K35" s="21"/>
      <c r="L35" s="21" t="s">
        <v>229</v>
      </c>
      <c r="M35" s="108"/>
      <c r="N35" s="100"/>
    </row>
    <row r="36" spans="1:14" hidden="1">
      <c r="A36" s="752"/>
      <c r="B36" s="754"/>
      <c r="C36" s="15"/>
      <c r="D36" s="22"/>
      <c r="E36" s="16"/>
      <c r="F36" s="17"/>
      <c r="G36" s="18"/>
      <c r="H36" s="95"/>
      <c r="I36" s="98"/>
      <c r="J36" s="20"/>
      <c r="K36" s="21"/>
      <c r="L36" s="21"/>
      <c r="M36" s="108"/>
      <c r="N36" s="100"/>
    </row>
    <row r="37" spans="1:14" ht="27.6" hidden="1">
      <c r="A37" s="752"/>
      <c r="B37" s="754"/>
      <c r="C37" s="15">
        <v>5</v>
      </c>
      <c r="D37" s="22" t="s">
        <v>55</v>
      </c>
      <c r="E37" s="16">
        <v>1</v>
      </c>
      <c r="F37" s="17" t="s">
        <v>56</v>
      </c>
      <c r="G37" s="18" t="s">
        <v>214</v>
      </c>
      <c r="H37" s="95" t="s">
        <v>212</v>
      </c>
      <c r="I37" s="98">
        <v>7503000</v>
      </c>
      <c r="J37" s="20" t="s">
        <v>213</v>
      </c>
      <c r="K37" s="21"/>
      <c r="L37" s="21" t="s">
        <v>229</v>
      </c>
      <c r="M37" s="108"/>
      <c r="N37" s="100"/>
    </row>
    <row r="38" spans="1:14" ht="27.6" hidden="1">
      <c r="A38" s="752"/>
      <c r="B38" s="754"/>
      <c r="C38" s="15"/>
      <c r="D38" s="25"/>
      <c r="E38" s="16">
        <v>2</v>
      </c>
      <c r="F38" s="17" t="s">
        <v>57</v>
      </c>
      <c r="G38" s="18" t="s">
        <v>214</v>
      </c>
      <c r="H38" s="95" t="s">
        <v>212</v>
      </c>
      <c r="I38" s="98">
        <v>3751000</v>
      </c>
      <c r="J38" s="20" t="s">
        <v>213</v>
      </c>
      <c r="K38" s="21"/>
      <c r="L38" s="21" t="s">
        <v>229</v>
      </c>
      <c r="M38" s="108"/>
      <c r="N38" s="100"/>
    </row>
    <row r="39" spans="1:14" ht="15" hidden="1" customHeight="1">
      <c r="A39" s="752"/>
      <c r="B39" s="754"/>
      <c r="C39" s="15"/>
      <c r="D39" s="26"/>
      <c r="E39" s="16">
        <v>3</v>
      </c>
      <c r="F39" s="17" t="s">
        <v>58</v>
      </c>
      <c r="G39" s="18" t="s">
        <v>214</v>
      </c>
      <c r="H39" s="95" t="s">
        <v>212</v>
      </c>
      <c r="I39" s="97">
        <v>7503000</v>
      </c>
      <c r="J39" s="20" t="s">
        <v>213</v>
      </c>
      <c r="K39" s="21"/>
      <c r="L39" s="21" t="s">
        <v>229</v>
      </c>
      <c r="M39" s="108"/>
      <c r="N39" s="100"/>
    </row>
    <row r="40" spans="1:14" ht="15" hidden="1" customHeight="1">
      <c r="A40" s="752"/>
      <c r="B40" s="754"/>
      <c r="C40" s="15"/>
      <c r="D40" s="27"/>
      <c r="E40" s="16">
        <v>4</v>
      </c>
      <c r="F40" s="17" t="s">
        <v>59</v>
      </c>
      <c r="G40" s="18" t="s">
        <v>214</v>
      </c>
      <c r="H40" s="95" t="s">
        <v>212</v>
      </c>
      <c r="I40" s="97">
        <v>7503000</v>
      </c>
      <c r="J40" s="20" t="s">
        <v>213</v>
      </c>
      <c r="K40" s="21"/>
      <c r="L40" s="21" t="s">
        <v>229</v>
      </c>
      <c r="M40" s="108"/>
      <c r="N40" s="100"/>
    </row>
    <row r="41" spans="1:14" ht="15" hidden="1" customHeight="1">
      <c r="A41" s="752"/>
      <c r="B41" s="754"/>
      <c r="C41" s="15"/>
      <c r="D41" s="27"/>
      <c r="E41" s="16"/>
      <c r="F41" s="17"/>
      <c r="G41" s="18"/>
      <c r="H41" s="95"/>
      <c r="I41" s="98"/>
      <c r="J41" s="20"/>
      <c r="K41" s="21"/>
      <c r="L41" s="21"/>
      <c r="M41" s="108"/>
      <c r="N41" s="100"/>
    </row>
    <row r="42" spans="1:14" ht="15" hidden="1" customHeight="1">
      <c r="A42" s="752"/>
      <c r="B42" s="754"/>
      <c r="C42" s="15">
        <v>6</v>
      </c>
      <c r="D42" s="27" t="s">
        <v>60</v>
      </c>
      <c r="E42" s="16">
        <v>1</v>
      </c>
      <c r="F42" s="17" t="s">
        <v>233</v>
      </c>
      <c r="G42" s="18" t="s">
        <v>214</v>
      </c>
      <c r="H42" s="95" t="s">
        <v>212</v>
      </c>
      <c r="I42" s="98">
        <v>0</v>
      </c>
      <c r="J42" s="20" t="s">
        <v>213</v>
      </c>
      <c r="K42" s="21"/>
      <c r="L42" s="21" t="s">
        <v>229</v>
      </c>
      <c r="M42" s="108"/>
      <c r="N42" s="100"/>
    </row>
    <row r="43" spans="1:14" ht="27.6" hidden="1">
      <c r="A43" s="752"/>
      <c r="B43" s="754"/>
      <c r="C43" s="15"/>
      <c r="D43" s="27"/>
      <c r="E43" s="16">
        <v>2</v>
      </c>
      <c r="F43" s="17" t="s">
        <v>61</v>
      </c>
      <c r="G43" s="18" t="s">
        <v>214</v>
      </c>
      <c r="H43" s="95" t="s">
        <v>212</v>
      </c>
      <c r="I43" s="98">
        <v>5627000</v>
      </c>
      <c r="J43" s="20" t="s">
        <v>213</v>
      </c>
      <c r="K43" s="21"/>
      <c r="L43" s="21" t="s">
        <v>229</v>
      </c>
      <c r="M43" s="108"/>
      <c r="N43" s="100"/>
    </row>
    <row r="44" spans="1:14" ht="27.6" hidden="1">
      <c r="A44" s="752"/>
      <c r="B44" s="754"/>
      <c r="C44" s="15"/>
      <c r="D44" s="22"/>
      <c r="E44" s="16">
        <v>3</v>
      </c>
      <c r="F44" s="17" t="s">
        <v>62</v>
      </c>
      <c r="G44" s="18" t="s">
        <v>214</v>
      </c>
      <c r="H44" s="95" t="s">
        <v>212</v>
      </c>
      <c r="I44" s="97">
        <v>5627000</v>
      </c>
      <c r="J44" s="20" t="s">
        <v>213</v>
      </c>
      <c r="K44" s="21"/>
      <c r="L44" s="21" t="s">
        <v>229</v>
      </c>
      <c r="M44" s="108"/>
      <c r="N44" s="100"/>
    </row>
    <row r="45" spans="1:14" ht="27.6" hidden="1">
      <c r="A45" s="752"/>
      <c r="B45" s="754"/>
      <c r="C45" s="15"/>
      <c r="D45" s="22"/>
      <c r="E45" s="16">
        <v>4</v>
      </c>
      <c r="F45" s="17" t="s">
        <v>63</v>
      </c>
      <c r="G45" s="18" t="s">
        <v>214</v>
      </c>
      <c r="H45" s="95" t="s">
        <v>212</v>
      </c>
      <c r="I45" s="98">
        <v>5627000</v>
      </c>
      <c r="J45" s="20" t="s">
        <v>213</v>
      </c>
      <c r="K45" s="21"/>
      <c r="L45" s="21" t="s">
        <v>229</v>
      </c>
      <c r="M45" s="108"/>
      <c r="N45" s="100"/>
    </row>
    <row r="46" spans="1:14" hidden="1">
      <c r="A46" s="752"/>
      <c r="B46" s="754"/>
      <c r="C46" s="15"/>
      <c r="D46" s="22"/>
      <c r="E46" s="16"/>
      <c r="F46" s="17"/>
      <c r="G46" s="18"/>
      <c r="H46" s="95"/>
      <c r="I46" s="98"/>
      <c r="J46" s="20"/>
      <c r="K46" s="21"/>
      <c r="L46" s="21"/>
      <c r="M46" s="108"/>
      <c r="N46" s="100"/>
    </row>
    <row r="47" spans="1:14" ht="41.4" hidden="1">
      <c r="A47" s="752"/>
      <c r="B47" s="754"/>
      <c r="C47" s="15">
        <v>7</v>
      </c>
      <c r="D47" s="1" t="s">
        <v>64</v>
      </c>
      <c r="E47" s="16">
        <v>1</v>
      </c>
      <c r="F47" s="17" t="s">
        <v>65</v>
      </c>
      <c r="G47" s="18" t="s">
        <v>214</v>
      </c>
      <c r="H47" s="95" t="s">
        <v>212</v>
      </c>
      <c r="I47" s="98">
        <v>7503000</v>
      </c>
      <c r="J47" s="20" t="s">
        <v>213</v>
      </c>
      <c r="K47" s="21"/>
      <c r="L47" s="21" t="s">
        <v>229</v>
      </c>
      <c r="M47" s="108"/>
      <c r="N47" s="100"/>
    </row>
    <row r="48" spans="1:14" ht="15" hidden="1" customHeight="1">
      <c r="A48" s="752"/>
      <c r="B48" s="754"/>
      <c r="C48" s="15"/>
      <c r="D48" s="1"/>
      <c r="E48" s="16">
        <v>2</v>
      </c>
      <c r="F48" s="17" t="s">
        <v>66</v>
      </c>
      <c r="G48" s="18" t="s">
        <v>214</v>
      </c>
      <c r="H48" s="95" t="s">
        <v>212</v>
      </c>
      <c r="I48" s="97">
        <v>3751000</v>
      </c>
      <c r="J48" s="20" t="s">
        <v>213</v>
      </c>
      <c r="K48" s="21"/>
      <c r="L48" s="21" t="s">
        <v>229</v>
      </c>
      <c r="M48" s="108"/>
      <c r="N48" s="100"/>
    </row>
    <row r="49" spans="1:14" hidden="1">
      <c r="A49" s="752"/>
      <c r="B49" s="754"/>
      <c r="C49" s="15"/>
      <c r="D49" s="22"/>
      <c r="E49" s="16">
        <v>3</v>
      </c>
      <c r="F49" s="17" t="s">
        <v>67</v>
      </c>
      <c r="G49" s="18" t="s">
        <v>214</v>
      </c>
      <c r="H49" s="95" t="s">
        <v>212</v>
      </c>
      <c r="I49" s="97">
        <v>3751000</v>
      </c>
      <c r="J49" s="20" t="s">
        <v>213</v>
      </c>
      <c r="K49" s="21"/>
      <c r="L49" s="21" t="s">
        <v>229</v>
      </c>
      <c r="M49" s="108"/>
      <c r="N49" s="100"/>
    </row>
    <row r="50" spans="1:14" ht="27.6" hidden="1">
      <c r="A50" s="752"/>
      <c r="B50" s="754"/>
      <c r="C50" s="15"/>
      <c r="D50" s="22"/>
      <c r="E50" s="16">
        <v>4</v>
      </c>
      <c r="F50" s="17" t="s">
        <v>232</v>
      </c>
      <c r="G50" s="18" t="s">
        <v>214</v>
      </c>
      <c r="H50" s="95" t="s">
        <v>212</v>
      </c>
      <c r="I50" s="97">
        <v>0</v>
      </c>
      <c r="J50" s="20" t="s">
        <v>213</v>
      </c>
      <c r="K50" s="21"/>
      <c r="L50" s="21" t="s">
        <v>229</v>
      </c>
      <c r="M50" s="108"/>
      <c r="N50" s="100"/>
    </row>
    <row r="51" spans="1:14" ht="15" hidden="1" customHeight="1">
      <c r="A51" s="752"/>
      <c r="B51" s="754"/>
      <c r="C51" s="15"/>
      <c r="D51" s="1"/>
      <c r="E51" s="16">
        <v>5</v>
      </c>
      <c r="F51" s="28" t="s">
        <v>68</v>
      </c>
      <c r="G51" s="20" t="s">
        <v>214</v>
      </c>
      <c r="H51" s="95" t="s">
        <v>212</v>
      </c>
      <c r="I51" s="97">
        <v>0</v>
      </c>
      <c r="J51" s="20" t="s">
        <v>213</v>
      </c>
      <c r="K51" s="21"/>
      <c r="L51" s="24" t="s">
        <v>229</v>
      </c>
      <c r="M51" s="108"/>
      <c r="N51" s="100"/>
    </row>
    <row r="52" spans="1:14" ht="15" hidden="1" customHeight="1">
      <c r="A52" s="752"/>
      <c r="B52" s="754"/>
      <c r="C52" s="15"/>
      <c r="D52" s="29"/>
      <c r="E52" s="30"/>
      <c r="F52" s="31"/>
      <c r="G52" s="20"/>
      <c r="H52" s="95"/>
      <c r="I52" s="98">
        <v>0</v>
      </c>
      <c r="J52" s="20"/>
      <c r="K52" s="21"/>
      <c r="L52" s="24"/>
      <c r="M52" s="108"/>
      <c r="N52" s="100"/>
    </row>
    <row r="53" spans="1:14" ht="15" hidden="1" customHeight="1">
      <c r="A53" s="752"/>
      <c r="B53" s="754"/>
      <c r="C53" s="15">
        <v>8</v>
      </c>
      <c r="D53" s="1" t="s">
        <v>69</v>
      </c>
      <c r="E53" s="30">
        <v>1</v>
      </c>
      <c r="F53" s="32" t="s">
        <v>70</v>
      </c>
      <c r="G53" s="20" t="s">
        <v>214</v>
      </c>
      <c r="H53" s="95" t="s">
        <v>212</v>
      </c>
      <c r="I53" s="98">
        <v>0</v>
      </c>
      <c r="J53" s="20" t="s">
        <v>213</v>
      </c>
      <c r="K53" s="21"/>
      <c r="L53" s="24" t="s">
        <v>229</v>
      </c>
      <c r="M53" s="108"/>
      <c r="N53" s="100"/>
    </row>
    <row r="54" spans="1:14" ht="15" hidden="1" customHeight="1">
      <c r="A54" s="752"/>
      <c r="B54" s="754"/>
      <c r="C54" s="15"/>
      <c r="D54" s="1"/>
      <c r="E54" s="30">
        <v>2</v>
      </c>
      <c r="F54" s="28" t="s">
        <v>71</v>
      </c>
      <c r="G54" s="20" t="s">
        <v>214</v>
      </c>
      <c r="H54" s="95" t="s">
        <v>212</v>
      </c>
      <c r="I54" s="97">
        <v>7503000</v>
      </c>
      <c r="J54" s="20" t="s">
        <v>213</v>
      </c>
      <c r="K54" s="21"/>
      <c r="L54" s="24" t="s">
        <v>229</v>
      </c>
      <c r="M54" s="108"/>
      <c r="N54" s="100"/>
    </row>
    <row r="55" spans="1:14" ht="15" hidden="1" customHeight="1">
      <c r="A55" s="752"/>
      <c r="B55" s="754"/>
      <c r="C55" s="15"/>
      <c r="D55" s="1"/>
      <c r="E55" s="16">
        <v>3</v>
      </c>
      <c r="F55" s="28" t="s">
        <v>72</v>
      </c>
      <c r="G55" s="20" t="s">
        <v>214</v>
      </c>
      <c r="H55" s="95" t="s">
        <v>212</v>
      </c>
      <c r="I55" s="98">
        <v>3751000</v>
      </c>
      <c r="J55" s="20" t="s">
        <v>213</v>
      </c>
      <c r="K55" s="21"/>
      <c r="L55" s="21" t="s">
        <v>229</v>
      </c>
      <c r="M55" s="108"/>
      <c r="N55" s="100"/>
    </row>
    <row r="56" spans="1:14" ht="15" hidden="1" customHeight="1">
      <c r="A56" s="752"/>
      <c r="B56" s="754"/>
      <c r="C56" s="15"/>
      <c r="D56" s="1"/>
      <c r="E56" s="16"/>
      <c r="F56" s="28"/>
      <c r="G56" s="20"/>
      <c r="H56" s="95"/>
      <c r="I56" s="98">
        <v>0</v>
      </c>
      <c r="J56" s="20"/>
      <c r="K56" s="21"/>
      <c r="L56" s="24"/>
      <c r="M56" s="108"/>
      <c r="N56" s="100"/>
    </row>
    <row r="57" spans="1:14" ht="15" hidden="1" customHeight="1">
      <c r="A57" s="752"/>
      <c r="B57" s="754"/>
      <c r="C57" s="15">
        <v>9</v>
      </c>
      <c r="D57" s="33" t="s">
        <v>15</v>
      </c>
      <c r="E57" s="16">
        <v>1</v>
      </c>
      <c r="F57" s="28" t="s">
        <v>73</v>
      </c>
      <c r="G57" s="20" t="s">
        <v>214</v>
      </c>
      <c r="H57" s="95" t="s">
        <v>212</v>
      </c>
      <c r="I57" s="98">
        <v>116305000</v>
      </c>
      <c r="J57" s="20" t="s">
        <v>213</v>
      </c>
      <c r="K57" s="21"/>
      <c r="L57" s="21" t="s">
        <v>229</v>
      </c>
      <c r="M57" s="108"/>
      <c r="N57" s="100"/>
    </row>
    <row r="58" spans="1:14" ht="27.6" hidden="1">
      <c r="A58" s="752"/>
      <c r="B58" s="754"/>
      <c r="C58" s="15"/>
      <c r="D58" s="22"/>
      <c r="E58" s="16">
        <v>2</v>
      </c>
      <c r="F58" s="28" t="s">
        <v>74</v>
      </c>
      <c r="G58" s="34" t="s">
        <v>214</v>
      </c>
      <c r="H58" s="95" t="s">
        <v>212</v>
      </c>
      <c r="I58" s="98">
        <v>57893000</v>
      </c>
      <c r="J58" s="34" t="s">
        <v>213</v>
      </c>
      <c r="K58" s="35"/>
      <c r="L58" s="35" t="s">
        <v>229</v>
      </c>
      <c r="M58" s="109"/>
      <c r="N58" s="101"/>
    </row>
    <row r="59" spans="1:14" ht="27.6" hidden="1">
      <c r="A59" s="752"/>
      <c r="B59" s="754"/>
      <c r="C59" s="15"/>
      <c r="D59" s="22"/>
      <c r="E59" s="16">
        <v>3</v>
      </c>
      <c r="F59" s="28" t="s">
        <v>75</v>
      </c>
      <c r="G59" s="34" t="s">
        <v>214</v>
      </c>
      <c r="H59" s="95" t="s">
        <v>212</v>
      </c>
      <c r="I59" s="98">
        <v>11255000</v>
      </c>
      <c r="J59" s="34" t="s">
        <v>213</v>
      </c>
      <c r="K59" s="35"/>
      <c r="L59" s="35" t="s">
        <v>229</v>
      </c>
      <c r="M59" s="109"/>
      <c r="N59" s="101"/>
    </row>
    <row r="60" spans="1:14" hidden="1">
      <c r="A60" s="752"/>
      <c r="B60" s="754"/>
      <c r="C60" s="15"/>
      <c r="D60" s="22"/>
      <c r="E60" s="16">
        <v>4</v>
      </c>
      <c r="F60" s="28" t="s">
        <v>76</v>
      </c>
      <c r="G60" s="34" t="s">
        <v>214</v>
      </c>
      <c r="H60" s="95" t="s">
        <v>212</v>
      </c>
      <c r="I60" s="98">
        <v>22510000</v>
      </c>
      <c r="J60" s="34" t="s">
        <v>213</v>
      </c>
      <c r="K60" s="35"/>
      <c r="L60" s="35" t="s">
        <v>229</v>
      </c>
      <c r="M60" s="109"/>
      <c r="N60" s="101"/>
    </row>
    <row r="61" spans="1:14" ht="27.6" hidden="1">
      <c r="A61" s="752"/>
      <c r="B61" s="754"/>
      <c r="C61" s="15"/>
      <c r="D61" s="22"/>
      <c r="E61" s="30">
        <v>5</v>
      </c>
      <c r="F61" s="37" t="s">
        <v>77</v>
      </c>
      <c r="G61" s="34" t="s">
        <v>214</v>
      </c>
      <c r="H61" s="95" t="s">
        <v>212</v>
      </c>
      <c r="I61" s="98">
        <v>11255000</v>
      </c>
      <c r="J61" s="34" t="s">
        <v>213</v>
      </c>
      <c r="K61" s="35"/>
      <c r="L61" s="35" t="s">
        <v>229</v>
      </c>
      <c r="M61" s="109"/>
      <c r="N61" s="101"/>
    </row>
    <row r="62" spans="1:14" hidden="1">
      <c r="A62" s="752"/>
      <c r="B62" s="754"/>
      <c r="C62" s="15"/>
      <c r="D62" s="22"/>
      <c r="E62" s="30">
        <v>6</v>
      </c>
      <c r="F62" s="37" t="s">
        <v>16</v>
      </c>
      <c r="G62" s="34" t="s">
        <v>214</v>
      </c>
      <c r="H62" s="95" t="s">
        <v>212</v>
      </c>
      <c r="I62" s="97">
        <v>9379000</v>
      </c>
      <c r="J62" s="34" t="s">
        <v>213</v>
      </c>
      <c r="K62" s="35"/>
      <c r="L62" s="35" t="s">
        <v>229</v>
      </c>
      <c r="M62" s="109"/>
      <c r="N62" s="101"/>
    </row>
    <row r="63" spans="1:14" ht="18" hidden="1" customHeight="1">
      <c r="A63" s="752"/>
      <c r="B63" s="754"/>
      <c r="C63" s="15"/>
      <c r="D63" s="22"/>
      <c r="E63" s="30">
        <v>7</v>
      </c>
      <c r="F63" s="37" t="s">
        <v>78</v>
      </c>
      <c r="G63" s="34" t="s">
        <v>214</v>
      </c>
      <c r="H63" s="95" t="s">
        <v>212</v>
      </c>
      <c r="I63" s="97">
        <v>7503000</v>
      </c>
      <c r="J63" s="34" t="s">
        <v>213</v>
      </c>
      <c r="K63" s="35"/>
      <c r="L63" s="35" t="s">
        <v>229</v>
      </c>
      <c r="M63" s="109"/>
      <c r="N63" s="101"/>
    </row>
    <row r="64" spans="1:14" hidden="1">
      <c r="A64" s="752"/>
      <c r="B64" s="754"/>
      <c r="C64" s="15"/>
      <c r="D64" s="22"/>
      <c r="E64" s="30"/>
      <c r="F64" s="38"/>
      <c r="G64" s="34"/>
      <c r="H64" s="95"/>
      <c r="I64" s="98">
        <v>0</v>
      </c>
      <c r="J64" s="34"/>
      <c r="K64" s="35"/>
      <c r="L64" s="35"/>
      <c r="M64" s="109"/>
      <c r="N64" s="101"/>
    </row>
    <row r="65" spans="1:14" ht="18" hidden="1" customHeight="1">
      <c r="A65" s="752"/>
      <c r="B65" s="754"/>
      <c r="C65" s="15">
        <v>10</v>
      </c>
      <c r="D65" s="22" t="s">
        <v>234</v>
      </c>
      <c r="E65" s="30">
        <v>1</v>
      </c>
      <c r="F65" s="38" t="s">
        <v>230</v>
      </c>
      <c r="G65" s="34" t="s">
        <v>214</v>
      </c>
      <c r="H65" s="95" t="s">
        <v>212</v>
      </c>
      <c r="I65" s="98">
        <v>0</v>
      </c>
      <c r="J65" s="34" t="s">
        <v>213</v>
      </c>
      <c r="K65" s="35"/>
      <c r="L65" s="35" t="s">
        <v>229</v>
      </c>
      <c r="M65" s="109"/>
      <c r="N65" s="101"/>
    </row>
    <row r="66" spans="1:14" hidden="1">
      <c r="A66" s="752"/>
      <c r="B66" s="754"/>
      <c r="C66" s="15"/>
      <c r="D66" s="22"/>
      <c r="E66" s="30">
        <v>2</v>
      </c>
      <c r="F66" s="38" t="s">
        <v>231</v>
      </c>
      <c r="G66" s="34" t="s">
        <v>214</v>
      </c>
      <c r="H66" s="95" t="s">
        <v>212</v>
      </c>
      <c r="I66" s="98">
        <v>0</v>
      </c>
      <c r="J66" s="34" t="s">
        <v>213</v>
      </c>
      <c r="K66" s="35"/>
      <c r="L66" s="35" t="s">
        <v>229</v>
      </c>
      <c r="M66" s="109"/>
      <c r="N66" s="101"/>
    </row>
    <row r="67" spans="1:14" hidden="1">
      <c r="A67" s="752"/>
      <c r="B67" s="754"/>
      <c r="C67" s="15"/>
      <c r="D67" s="22"/>
      <c r="E67" s="30">
        <v>3</v>
      </c>
      <c r="F67" s="38" t="s">
        <v>79</v>
      </c>
      <c r="G67" s="34" t="s">
        <v>214</v>
      </c>
      <c r="H67" s="95" t="s">
        <v>212</v>
      </c>
      <c r="I67" s="98">
        <v>3751000</v>
      </c>
      <c r="J67" s="34" t="s">
        <v>213</v>
      </c>
      <c r="K67" s="35"/>
      <c r="L67" s="35" t="s">
        <v>229</v>
      </c>
      <c r="M67" s="109"/>
      <c r="N67" s="101"/>
    </row>
    <row r="68" spans="1:14" hidden="1">
      <c r="A68" s="752"/>
      <c r="B68" s="754"/>
      <c r="C68" s="15"/>
      <c r="D68" s="22"/>
      <c r="E68" s="30">
        <v>4</v>
      </c>
      <c r="F68" s="38" t="s">
        <v>80</v>
      </c>
      <c r="G68" s="34" t="s">
        <v>214</v>
      </c>
      <c r="H68" s="95" t="s">
        <v>212</v>
      </c>
      <c r="I68" s="98">
        <v>3751000</v>
      </c>
      <c r="J68" s="34" t="s">
        <v>213</v>
      </c>
      <c r="K68" s="35"/>
      <c r="L68" s="35" t="s">
        <v>229</v>
      </c>
      <c r="M68" s="109"/>
      <c r="N68" s="101"/>
    </row>
    <row r="69" spans="1:14" hidden="1">
      <c r="A69" s="752"/>
      <c r="B69" s="754"/>
      <c r="C69" s="15"/>
      <c r="D69" s="22"/>
      <c r="E69" s="30">
        <v>5</v>
      </c>
      <c r="F69" s="38" t="s">
        <v>81</v>
      </c>
      <c r="G69" s="34" t="s">
        <v>214</v>
      </c>
      <c r="H69" s="95" t="s">
        <v>212</v>
      </c>
      <c r="I69" s="98">
        <v>3751000</v>
      </c>
      <c r="J69" s="34" t="s">
        <v>213</v>
      </c>
      <c r="K69" s="35"/>
      <c r="L69" s="35" t="s">
        <v>229</v>
      </c>
      <c r="M69" s="109"/>
      <c r="N69" s="101"/>
    </row>
    <row r="70" spans="1:14" hidden="1">
      <c r="A70" s="752"/>
      <c r="B70" s="754"/>
      <c r="C70" s="15"/>
      <c r="D70" s="22"/>
      <c r="E70" s="30"/>
      <c r="F70" s="38"/>
      <c r="G70" s="34"/>
      <c r="H70" s="95"/>
      <c r="I70" s="19"/>
      <c r="J70" s="34"/>
      <c r="K70" s="35"/>
      <c r="L70" s="35"/>
      <c r="M70" s="109"/>
      <c r="N70" s="101"/>
    </row>
    <row r="71" spans="1:14" hidden="1">
      <c r="A71" s="752"/>
      <c r="B71" s="754"/>
      <c r="C71" s="15"/>
      <c r="D71" s="22"/>
      <c r="E71" s="30"/>
      <c r="F71" s="38"/>
      <c r="G71" s="34"/>
      <c r="H71" s="95"/>
      <c r="I71" s="19"/>
      <c r="J71" s="34"/>
      <c r="K71" s="35"/>
      <c r="L71" s="39"/>
      <c r="M71" s="109"/>
      <c r="N71" s="101"/>
    </row>
    <row r="72" spans="1:14" ht="14.4" hidden="1" thickBot="1">
      <c r="A72" s="40" t="s">
        <v>17</v>
      </c>
      <c r="B72" s="41"/>
      <c r="C72" s="41"/>
      <c r="D72" s="41"/>
      <c r="E72" s="41"/>
      <c r="F72" s="41"/>
      <c r="G72" s="41"/>
      <c r="H72" s="41"/>
      <c r="I72" s="42">
        <f>SUM(I8:I71)</f>
        <v>375180000</v>
      </c>
      <c r="J72" s="43"/>
      <c r="K72" s="43"/>
      <c r="L72" s="110"/>
      <c r="M72" s="111"/>
      <c r="N72" s="102"/>
    </row>
    <row r="73" spans="1:14" ht="12.75" hidden="1" customHeight="1">
      <c r="A73" s="757">
        <v>2</v>
      </c>
      <c r="B73" s="745" t="s">
        <v>18</v>
      </c>
      <c r="C73" s="45">
        <v>1</v>
      </c>
      <c r="D73" s="46" t="s">
        <v>206</v>
      </c>
      <c r="E73" s="47">
        <v>1</v>
      </c>
      <c r="F73" s="48" t="s">
        <v>82</v>
      </c>
      <c r="G73" s="13" t="s">
        <v>214</v>
      </c>
      <c r="H73" s="13" t="s">
        <v>212</v>
      </c>
      <c r="I73" s="97">
        <v>19134000</v>
      </c>
      <c r="J73" s="13" t="s">
        <v>220</v>
      </c>
      <c r="K73" s="14"/>
      <c r="L73" s="14" t="s">
        <v>229</v>
      </c>
      <c r="M73" s="107"/>
      <c r="N73" s="99"/>
    </row>
    <row r="74" spans="1:14" ht="12.75" hidden="1" customHeight="1">
      <c r="A74" s="758"/>
      <c r="B74" s="746"/>
      <c r="C74" s="28"/>
      <c r="D74" s="49"/>
      <c r="E74" s="50">
        <v>2</v>
      </c>
      <c r="F74" s="51" t="s">
        <v>83</v>
      </c>
      <c r="G74" s="20" t="s">
        <v>214</v>
      </c>
      <c r="H74" s="20" t="s">
        <v>212</v>
      </c>
      <c r="I74" s="98">
        <v>7359000</v>
      </c>
      <c r="J74" s="34" t="s">
        <v>220</v>
      </c>
      <c r="K74" s="35"/>
      <c r="L74" s="35" t="s">
        <v>229</v>
      </c>
      <c r="M74" s="109"/>
      <c r="N74" s="101"/>
    </row>
    <row r="75" spans="1:14" ht="12.75" hidden="1" customHeight="1">
      <c r="A75" s="758"/>
      <c r="B75" s="746"/>
      <c r="C75" s="28"/>
      <c r="E75" s="50">
        <v>3</v>
      </c>
      <c r="F75" s="51" t="s">
        <v>84</v>
      </c>
      <c r="G75" s="34" t="s">
        <v>214</v>
      </c>
      <c r="H75" s="34" t="s">
        <v>212</v>
      </c>
      <c r="I75" s="98">
        <v>15454000</v>
      </c>
      <c r="J75" s="34" t="s">
        <v>220</v>
      </c>
      <c r="K75" s="35"/>
      <c r="L75" s="35" t="s">
        <v>229</v>
      </c>
      <c r="M75" s="109"/>
      <c r="N75" s="101"/>
    </row>
    <row r="76" spans="1:14" ht="12.75" hidden="1" customHeight="1">
      <c r="A76" s="758"/>
      <c r="B76" s="746"/>
      <c r="C76" s="28"/>
      <c r="D76" s="49"/>
      <c r="E76" s="50">
        <v>4</v>
      </c>
      <c r="F76" s="51" t="s">
        <v>85</v>
      </c>
      <c r="G76" s="34" t="s">
        <v>214</v>
      </c>
      <c r="H76" s="34" t="s">
        <v>212</v>
      </c>
      <c r="I76" s="98">
        <v>11774000</v>
      </c>
      <c r="J76" s="34" t="s">
        <v>220</v>
      </c>
      <c r="K76" s="35"/>
      <c r="L76" s="35" t="s">
        <v>229</v>
      </c>
      <c r="M76" s="109"/>
      <c r="N76" s="101"/>
    </row>
    <row r="77" spans="1:14" ht="12.75" hidden="1" customHeight="1">
      <c r="A77" s="758"/>
      <c r="B77" s="746"/>
      <c r="C77" s="28"/>
      <c r="D77" s="49"/>
      <c r="E77" s="50">
        <v>5</v>
      </c>
      <c r="F77" s="51" t="s">
        <v>86</v>
      </c>
      <c r="G77" s="34" t="s">
        <v>214</v>
      </c>
      <c r="H77" s="34" t="s">
        <v>212</v>
      </c>
      <c r="I77" s="98">
        <v>19134000</v>
      </c>
      <c r="J77" s="34" t="s">
        <v>220</v>
      </c>
      <c r="K77" s="35"/>
      <c r="L77" s="35" t="s">
        <v>229</v>
      </c>
      <c r="M77" s="109"/>
      <c r="N77" s="101"/>
    </row>
    <row r="78" spans="1:14" ht="12.75" hidden="1" customHeight="1">
      <c r="A78" s="758"/>
      <c r="B78" s="746"/>
      <c r="C78" s="15"/>
      <c r="D78" s="1"/>
      <c r="E78" s="50">
        <v>6</v>
      </c>
      <c r="F78" s="51" t="s">
        <v>87</v>
      </c>
      <c r="G78" s="34" t="s">
        <v>214</v>
      </c>
      <c r="H78" s="34" t="s">
        <v>212</v>
      </c>
      <c r="I78" s="98">
        <v>3679000</v>
      </c>
      <c r="J78" s="34" t="s">
        <v>220</v>
      </c>
      <c r="K78" s="35"/>
      <c r="L78" s="35" t="s">
        <v>229</v>
      </c>
      <c r="M78" s="109"/>
      <c r="N78" s="101"/>
    </row>
    <row r="79" spans="1:14" ht="12.75" hidden="1" customHeight="1">
      <c r="A79" s="758"/>
      <c r="B79" s="746"/>
      <c r="C79" s="28"/>
      <c r="D79" s="49"/>
      <c r="E79" s="50">
        <v>7</v>
      </c>
      <c r="F79" s="51" t="s">
        <v>88</v>
      </c>
      <c r="G79" s="34" t="s">
        <v>214</v>
      </c>
      <c r="H79" s="34" t="s">
        <v>212</v>
      </c>
      <c r="I79" s="98">
        <v>22077000</v>
      </c>
      <c r="J79" s="34" t="s">
        <v>220</v>
      </c>
      <c r="K79" s="35"/>
      <c r="L79" s="35" t="s">
        <v>229</v>
      </c>
      <c r="M79" s="109"/>
      <c r="N79" s="101"/>
    </row>
    <row r="80" spans="1:14" ht="12.75" hidden="1" customHeight="1">
      <c r="A80" s="758"/>
      <c r="B80" s="746"/>
      <c r="C80" s="28"/>
      <c r="D80" s="49"/>
      <c r="E80" s="50">
        <v>8</v>
      </c>
      <c r="F80" s="51" t="s">
        <v>89</v>
      </c>
      <c r="G80" s="34" t="s">
        <v>214</v>
      </c>
      <c r="H80" s="34" t="s">
        <v>212</v>
      </c>
      <c r="I80" s="98">
        <v>0</v>
      </c>
      <c r="J80" s="34" t="s">
        <v>236</v>
      </c>
      <c r="K80" s="35"/>
      <c r="L80" s="109"/>
      <c r="M80" s="109"/>
      <c r="N80" s="91"/>
    </row>
    <row r="81" spans="1:14" ht="12.75" hidden="1" customHeight="1">
      <c r="A81" s="758"/>
      <c r="B81" s="746"/>
      <c r="C81" s="28"/>
      <c r="D81" s="49"/>
      <c r="E81" s="50">
        <v>9</v>
      </c>
      <c r="F81" s="51" t="s">
        <v>90</v>
      </c>
      <c r="G81" s="34" t="s">
        <v>214</v>
      </c>
      <c r="H81" s="34" t="s">
        <v>212</v>
      </c>
      <c r="I81" s="98">
        <v>0</v>
      </c>
      <c r="J81" s="34" t="s">
        <v>236</v>
      </c>
      <c r="K81" s="35"/>
      <c r="L81" s="109"/>
      <c r="M81" s="109"/>
      <c r="N81" s="101"/>
    </row>
    <row r="82" spans="1:14" ht="12.75" hidden="1" customHeight="1">
      <c r="A82" s="758"/>
      <c r="B82" s="746"/>
      <c r="C82" s="28"/>
      <c r="D82" s="49"/>
      <c r="E82" s="50">
        <v>10</v>
      </c>
      <c r="F82" s="51" t="s">
        <v>91</v>
      </c>
      <c r="G82" s="34" t="s">
        <v>214</v>
      </c>
      <c r="H82" s="34" t="s">
        <v>212</v>
      </c>
      <c r="I82" s="98">
        <v>0</v>
      </c>
      <c r="J82" s="34" t="s">
        <v>236</v>
      </c>
      <c r="K82" s="35"/>
      <c r="L82" s="109"/>
      <c r="M82" s="109"/>
      <c r="N82" s="101"/>
    </row>
    <row r="83" spans="1:14" ht="12.75" hidden="1" customHeight="1">
      <c r="A83" s="758"/>
      <c r="B83" s="746"/>
      <c r="C83" s="15"/>
      <c r="D83" s="1"/>
      <c r="E83" s="50">
        <v>11</v>
      </c>
      <c r="F83" s="51" t="s">
        <v>92</v>
      </c>
      <c r="G83" s="34" t="s">
        <v>214</v>
      </c>
      <c r="H83" s="34" t="s">
        <v>212</v>
      </c>
      <c r="I83" s="98">
        <v>0</v>
      </c>
      <c r="J83" s="34" t="s">
        <v>236</v>
      </c>
      <c r="K83" s="35"/>
      <c r="L83" s="109"/>
      <c r="M83" s="109"/>
      <c r="N83" s="101"/>
    </row>
    <row r="84" spans="1:14" ht="12.75" hidden="1" customHeight="1">
      <c r="A84" s="758"/>
      <c r="B84" s="746"/>
      <c r="C84" s="28"/>
      <c r="D84" s="49"/>
      <c r="E84" s="50">
        <v>12</v>
      </c>
      <c r="F84" s="51" t="s">
        <v>93</v>
      </c>
      <c r="G84" s="34" t="s">
        <v>214</v>
      </c>
      <c r="H84" s="34" t="s">
        <v>212</v>
      </c>
      <c r="I84" s="98">
        <v>0</v>
      </c>
      <c r="J84" s="34" t="s">
        <v>236</v>
      </c>
      <c r="K84" s="35"/>
      <c r="L84" s="109"/>
      <c r="M84" s="109"/>
      <c r="N84" s="101"/>
    </row>
    <row r="85" spans="1:14" ht="12.75" hidden="1" customHeight="1">
      <c r="A85" s="758"/>
      <c r="B85" s="746"/>
      <c r="C85" s="28"/>
      <c r="D85" s="49"/>
      <c r="E85" s="50">
        <v>13</v>
      </c>
      <c r="F85" s="51" t="s">
        <v>122</v>
      </c>
      <c r="G85" s="34" t="s">
        <v>214</v>
      </c>
      <c r="H85" s="34" t="s">
        <v>212</v>
      </c>
      <c r="I85" s="98">
        <v>9567000</v>
      </c>
      <c r="J85" s="34" t="s">
        <v>220</v>
      </c>
      <c r="K85" s="35"/>
      <c r="L85" s="35" t="s">
        <v>229</v>
      </c>
      <c r="M85" s="109"/>
      <c r="N85" s="101"/>
    </row>
    <row r="86" spans="1:14" ht="12.75" hidden="1" customHeight="1">
      <c r="A86" s="758"/>
      <c r="B86" s="746"/>
      <c r="C86" s="15"/>
      <c r="D86" s="1"/>
      <c r="E86" s="50">
        <v>14</v>
      </c>
      <c r="F86" s="51" t="s">
        <v>94</v>
      </c>
      <c r="G86" s="34" t="s">
        <v>214</v>
      </c>
      <c r="H86" s="34" t="s">
        <v>212</v>
      </c>
      <c r="I86" s="98">
        <v>12510000</v>
      </c>
      <c r="J86" s="34" t="s">
        <v>220</v>
      </c>
      <c r="K86" s="35"/>
      <c r="L86" s="35" t="s">
        <v>229</v>
      </c>
      <c r="M86" s="109"/>
      <c r="N86" s="101"/>
    </row>
    <row r="87" spans="1:14" ht="12.75" hidden="1" customHeight="1">
      <c r="A87" s="758"/>
      <c r="B87" s="746"/>
      <c r="C87" s="28"/>
      <c r="D87" s="1"/>
      <c r="E87" s="50">
        <v>15</v>
      </c>
      <c r="F87" s="51" t="s">
        <v>95</v>
      </c>
      <c r="G87" s="34" t="s">
        <v>214</v>
      </c>
      <c r="H87" s="34" t="s">
        <v>212</v>
      </c>
      <c r="I87" s="98">
        <v>7359000</v>
      </c>
      <c r="J87" s="34" t="s">
        <v>220</v>
      </c>
      <c r="K87" s="35"/>
      <c r="L87" s="35" t="s">
        <v>229</v>
      </c>
      <c r="M87" s="109"/>
      <c r="N87" s="91"/>
    </row>
    <row r="88" spans="1:14" ht="12.75" hidden="1" customHeight="1">
      <c r="A88" s="758"/>
      <c r="B88" s="746"/>
      <c r="C88" s="28"/>
      <c r="D88" s="1"/>
      <c r="E88" s="50">
        <v>16</v>
      </c>
      <c r="F88" s="51" t="s">
        <v>96</v>
      </c>
      <c r="G88" s="34" t="s">
        <v>214</v>
      </c>
      <c r="H88" s="34" t="s">
        <v>212</v>
      </c>
      <c r="I88" s="98">
        <v>0</v>
      </c>
      <c r="J88" s="34" t="s">
        <v>236</v>
      </c>
      <c r="K88" s="35"/>
      <c r="L88" s="35"/>
      <c r="M88" s="109"/>
      <c r="N88" s="101"/>
    </row>
    <row r="89" spans="1:14" ht="12.75" hidden="1" customHeight="1">
      <c r="A89" s="758"/>
      <c r="B89" s="746"/>
      <c r="C89" s="15"/>
      <c r="D89" s="1"/>
      <c r="E89" s="50">
        <v>17</v>
      </c>
      <c r="F89" s="51" t="s">
        <v>97</v>
      </c>
      <c r="G89" s="34" t="s">
        <v>214</v>
      </c>
      <c r="H89" s="34" t="s">
        <v>212</v>
      </c>
      <c r="I89" s="98">
        <v>0</v>
      </c>
      <c r="J89" s="34" t="s">
        <v>236</v>
      </c>
      <c r="K89" s="35"/>
      <c r="L89" s="35"/>
      <c r="M89" s="109"/>
      <c r="N89" s="91"/>
    </row>
    <row r="90" spans="1:14" ht="12.75" hidden="1" customHeight="1">
      <c r="A90" s="758"/>
      <c r="B90" s="746"/>
      <c r="C90" s="28"/>
      <c r="D90" s="1"/>
      <c r="E90" s="50">
        <v>18</v>
      </c>
      <c r="F90" s="51" t="s">
        <v>98</v>
      </c>
      <c r="G90" s="34" t="s">
        <v>214</v>
      </c>
      <c r="H90" s="34" t="s">
        <v>212</v>
      </c>
      <c r="I90" s="98">
        <v>0</v>
      </c>
      <c r="J90" s="34" t="s">
        <v>236</v>
      </c>
      <c r="K90" s="35"/>
      <c r="L90" s="35"/>
      <c r="M90" s="109"/>
      <c r="N90" s="101"/>
    </row>
    <row r="91" spans="1:14" ht="12.75" hidden="1" customHeight="1">
      <c r="A91" s="758"/>
      <c r="B91" s="746"/>
      <c r="C91" s="28"/>
      <c r="D91" s="1"/>
      <c r="E91" s="50">
        <v>19</v>
      </c>
      <c r="F91" s="51" t="s">
        <v>99</v>
      </c>
      <c r="G91" s="34" t="s">
        <v>214</v>
      </c>
      <c r="H91" s="34" t="s">
        <v>212</v>
      </c>
      <c r="I91" s="98">
        <v>0</v>
      </c>
      <c r="J91" s="34" t="s">
        <v>236</v>
      </c>
      <c r="K91" s="35"/>
      <c r="L91" s="35"/>
      <c r="M91" s="109"/>
      <c r="N91" s="101"/>
    </row>
    <row r="92" spans="1:14" ht="12.75" hidden="1" customHeight="1">
      <c r="A92" s="758"/>
      <c r="B92" s="746"/>
      <c r="C92" s="15"/>
      <c r="D92" s="1"/>
      <c r="E92" s="50">
        <v>20</v>
      </c>
      <c r="F92" s="51" t="s">
        <v>100</v>
      </c>
      <c r="G92" s="34" t="s">
        <v>214</v>
      </c>
      <c r="H92" s="34" t="s">
        <v>212</v>
      </c>
      <c r="I92" s="98">
        <v>0</v>
      </c>
      <c r="J92" s="34" t="s">
        <v>236</v>
      </c>
      <c r="K92" s="35"/>
      <c r="L92" s="35"/>
      <c r="M92" s="109"/>
      <c r="N92" s="91"/>
    </row>
    <row r="93" spans="1:14" ht="12.75" hidden="1" customHeight="1">
      <c r="A93" s="758"/>
      <c r="B93" s="746"/>
      <c r="C93" s="15"/>
      <c r="D93" s="53"/>
      <c r="E93" s="50">
        <v>21</v>
      </c>
      <c r="F93" s="51" t="s">
        <v>101</v>
      </c>
      <c r="G93" s="34" t="s">
        <v>214</v>
      </c>
      <c r="H93" s="34" t="s">
        <v>212</v>
      </c>
      <c r="I93" s="98">
        <v>0</v>
      </c>
      <c r="J93" s="34" t="s">
        <v>236</v>
      </c>
      <c r="K93" s="35"/>
      <c r="L93" s="35"/>
      <c r="M93" s="109"/>
      <c r="N93" s="91"/>
    </row>
    <row r="94" spans="1:14" ht="12.75" hidden="1" customHeight="1">
      <c r="A94" s="758"/>
      <c r="B94" s="746"/>
      <c r="C94" s="15"/>
      <c r="D94" s="1"/>
      <c r="E94" s="50">
        <v>22</v>
      </c>
      <c r="F94" s="51" t="s">
        <v>102</v>
      </c>
      <c r="G94" s="34" t="s">
        <v>214</v>
      </c>
      <c r="H94" s="34" t="s">
        <v>212</v>
      </c>
      <c r="I94" s="98">
        <v>36796000</v>
      </c>
      <c r="J94" s="34" t="s">
        <v>220</v>
      </c>
      <c r="K94" s="35"/>
      <c r="L94" s="35" t="s">
        <v>229</v>
      </c>
      <c r="M94" s="109"/>
      <c r="N94" s="91"/>
    </row>
    <row r="95" spans="1:14" ht="12.75" hidden="1" customHeight="1">
      <c r="A95" s="758"/>
      <c r="B95" s="746"/>
      <c r="C95" s="15"/>
      <c r="D95" s="1"/>
      <c r="E95" s="50">
        <v>23</v>
      </c>
      <c r="F95" s="51" t="s">
        <v>103</v>
      </c>
      <c r="G95" s="34" t="s">
        <v>214</v>
      </c>
      <c r="H95" s="34" t="s">
        <v>212</v>
      </c>
      <c r="I95" s="98">
        <v>7359000</v>
      </c>
      <c r="J95" s="34" t="s">
        <v>220</v>
      </c>
      <c r="K95" s="35"/>
      <c r="L95" s="35" t="s">
        <v>229</v>
      </c>
      <c r="M95" s="109"/>
      <c r="N95" s="91"/>
    </row>
    <row r="96" spans="1:14" ht="12.75" hidden="1" customHeight="1">
      <c r="A96" s="758"/>
      <c r="B96" s="746"/>
      <c r="C96" s="15"/>
      <c r="D96" s="1"/>
      <c r="E96" s="50">
        <v>24</v>
      </c>
      <c r="F96" s="51" t="s">
        <v>104</v>
      </c>
      <c r="G96" s="34" t="s">
        <v>214</v>
      </c>
      <c r="H96" s="34" t="s">
        <v>212</v>
      </c>
      <c r="I96" s="98">
        <v>0</v>
      </c>
      <c r="J96" s="34" t="s">
        <v>236</v>
      </c>
      <c r="K96" s="35"/>
      <c r="L96" s="35"/>
      <c r="M96" s="109"/>
      <c r="N96" s="101"/>
    </row>
    <row r="97" spans="1:14" ht="12.75" hidden="1" customHeight="1">
      <c r="A97" s="758"/>
      <c r="B97" s="746"/>
      <c r="C97" s="15"/>
      <c r="D97" s="1"/>
      <c r="E97" s="50">
        <v>25</v>
      </c>
      <c r="F97" s="51" t="s">
        <v>105</v>
      </c>
      <c r="G97" s="34" t="s">
        <v>214</v>
      </c>
      <c r="H97" s="34" t="s">
        <v>212</v>
      </c>
      <c r="I97" s="98">
        <v>13982000</v>
      </c>
      <c r="J97" s="34" t="s">
        <v>220</v>
      </c>
      <c r="K97" s="35"/>
      <c r="L97" s="35" t="s">
        <v>229</v>
      </c>
      <c r="M97" s="109"/>
      <c r="N97" s="101"/>
    </row>
    <row r="98" spans="1:14" ht="12.75" hidden="1" customHeight="1">
      <c r="A98" s="758"/>
      <c r="B98" s="746"/>
      <c r="C98" s="15"/>
      <c r="D98" s="1"/>
      <c r="E98" s="50">
        <v>26</v>
      </c>
      <c r="F98" s="51" t="s">
        <v>106</v>
      </c>
      <c r="G98" s="34" t="s">
        <v>214</v>
      </c>
      <c r="H98" s="34" t="s">
        <v>212</v>
      </c>
      <c r="I98" s="98">
        <v>0</v>
      </c>
      <c r="J98" s="34" t="s">
        <v>236</v>
      </c>
      <c r="K98" s="35"/>
      <c r="L98" s="35"/>
      <c r="M98" s="109"/>
      <c r="N98" s="101"/>
    </row>
    <row r="99" spans="1:14" ht="12.75" hidden="1" customHeight="1">
      <c r="A99" s="758"/>
      <c r="B99" s="746"/>
      <c r="C99" s="15"/>
      <c r="D99" s="1"/>
      <c r="E99" s="50">
        <v>27</v>
      </c>
      <c r="F99" s="51" t="s">
        <v>107</v>
      </c>
      <c r="G99" s="34" t="s">
        <v>214</v>
      </c>
      <c r="H99" s="34" t="s">
        <v>212</v>
      </c>
      <c r="I99" s="98">
        <v>7359000</v>
      </c>
      <c r="J99" s="20" t="s">
        <v>220</v>
      </c>
      <c r="K99" s="21"/>
      <c r="L99" s="35" t="s">
        <v>229</v>
      </c>
      <c r="M99" s="109"/>
      <c r="N99" s="101"/>
    </row>
    <row r="100" spans="1:14" ht="12.75" hidden="1" customHeight="1">
      <c r="A100" s="758"/>
      <c r="B100" s="746"/>
      <c r="C100" s="15"/>
      <c r="D100" s="1"/>
      <c r="E100" s="50">
        <v>28</v>
      </c>
      <c r="F100" s="51" t="s">
        <v>108</v>
      </c>
      <c r="G100" s="34" t="s">
        <v>214</v>
      </c>
      <c r="H100" s="34" t="s">
        <v>212</v>
      </c>
      <c r="I100" s="98">
        <v>0</v>
      </c>
      <c r="J100" s="20" t="s">
        <v>220</v>
      </c>
      <c r="K100" s="21"/>
      <c r="L100" s="35" t="s">
        <v>229</v>
      </c>
      <c r="M100" s="109"/>
      <c r="N100" s="91"/>
    </row>
    <row r="101" spans="1:14" ht="12.75" hidden="1" customHeight="1">
      <c r="A101" s="758"/>
      <c r="B101" s="746"/>
      <c r="C101" s="15"/>
      <c r="D101" s="1"/>
      <c r="E101" s="50">
        <v>29</v>
      </c>
      <c r="F101" s="51" t="s">
        <v>217</v>
      </c>
      <c r="G101" s="34" t="s">
        <v>214</v>
      </c>
      <c r="H101" s="34" t="s">
        <v>212</v>
      </c>
      <c r="I101" s="98">
        <v>0</v>
      </c>
      <c r="J101" s="20" t="s">
        <v>220</v>
      </c>
      <c r="K101" s="21"/>
      <c r="L101" s="35" t="s">
        <v>229</v>
      </c>
      <c r="M101" s="109"/>
      <c r="N101" s="101"/>
    </row>
    <row r="102" spans="1:14" ht="12.75" hidden="1" customHeight="1">
      <c r="A102" s="758"/>
      <c r="B102" s="746"/>
      <c r="C102" s="15"/>
      <c r="D102" s="1"/>
      <c r="E102" s="50">
        <v>30</v>
      </c>
      <c r="F102" s="51" t="s">
        <v>109</v>
      </c>
      <c r="G102" s="34" t="s">
        <v>214</v>
      </c>
      <c r="H102" s="34" t="s">
        <v>212</v>
      </c>
      <c r="I102" s="98">
        <v>7359000</v>
      </c>
      <c r="J102" s="20" t="s">
        <v>220</v>
      </c>
      <c r="K102" s="21"/>
      <c r="L102" s="35" t="s">
        <v>229</v>
      </c>
      <c r="M102" s="109"/>
      <c r="N102" s="101"/>
    </row>
    <row r="103" spans="1:14" ht="12.75" hidden="1" customHeight="1">
      <c r="A103" s="758"/>
      <c r="B103" s="746"/>
      <c r="C103" s="15"/>
      <c r="D103" s="1"/>
      <c r="E103" s="50">
        <v>31</v>
      </c>
      <c r="F103" s="51" t="s">
        <v>218</v>
      </c>
      <c r="G103" s="34" t="s">
        <v>214</v>
      </c>
      <c r="H103" s="34" t="s">
        <v>212</v>
      </c>
      <c r="I103" s="98">
        <v>7359000</v>
      </c>
      <c r="J103" s="20" t="s">
        <v>220</v>
      </c>
      <c r="K103" s="21"/>
      <c r="L103" s="35" t="s">
        <v>229</v>
      </c>
      <c r="M103" s="109"/>
      <c r="N103" s="101"/>
    </row>
    <row r="104" spans="1:14" ht="12.75" hidden="1" customHeight="1">
      <c r="A104" s="758"/>
      <c r="B104" s="746"/>
      <c r="C104" s="15"/>
      <c r="D104" s="1"/>
      <c r="E104" s="50">
        <v>32</v>
      </c>
      <c r="F104" s="51" t="s">
        <v>110</v>
      </c>
      <c r="G104" s="34" t="s">
        <v>214</v>
      </c>
      <c r="H104" s="34" t="s">
        <v>212</v>
      </c>
      <c r="I104" s="98">
        <v>0</v>
      </c>
      <c r="J104" s="34" t="s">
        <v>236</v>
      </c>
      <c r="K104" s="35"/>
      <c r="L104" s="35"/>
      <c r="M104" s="109"/>
      <c r="N104" s="91"/>
    </row>
    <row r="105" spans="1:14" ht="12.75" hidden="1" customHeight="1">
      <c r="A105" s="758"/>
      <c r="B105" s="746"/>
      <c r="C105" s="15"/>
      <c r="D105" s="1"/>
      <c r="E105" s="50">
        <v>33</v>
      </c>
      <c r="F105" s="51" t="s">
        <v>111</v>
      </c>
      <c r="G105" s="34" t="s">
        <v>214</v>
      </c>
      <c r="H105" s="34" t="s">
        <v>212</v>
      </c>
      <c r="I105" s="98">
        <v>0</v>
      </c>
      <c r="J105" s="34" t="s">
        <v>236</v>
      </c>
      <c r="K105" s="35"/>
      <c r="L105" s="35"/>
      <c r="M105" s="109"/>
      <c r="N105" s="101"/>
    </row>
    <row r="106" spans="1:14" ht="12.75" hidden="1" customHeight="1">
      <c r="A106" s="758"/>
      <c r="B106" s="746"/>
      <c r="C106" s="15"/>
      <c r="D106" s="1"/>
      <c r="E106" s="50">
        <v>34</v>
      </c>
      <c r="F106" s="51" t="s">
        <v>219</v>
      </c>
      <c r="G106" s="34" t="s">
        <v>214</v>
      </c>
      <c r="H106" s="34" t="s">
        <v>212</v>
      </c>
      <c r="I106" s="98">
        <v>0</v>
      </c>
      <c r="J106" s="34" t="s">
        <v>236</v>
      </c>
      <c r="K106" s="35"/>
      <c r="L106" s="35"/>
      <c r="M106" s="109"/>
      <c r="N106" s="91"/>
    </row>
    <row r="107" spans="1:14" ht="12.75" hidden="1" customHeight="1">
      <c r="A107" s="758"/>
      <c r="B107" s="746"/>
      <c r="C107" s="15"/>
      <c r="D107" s="1"/>
      <c r="E107" s="50">
        <v>35</v>
      </c>
      <c r="F107" s="51" t="s">
        <v>112</v>
      </c>
      <c r="G107" s="34" t="s">
        <v>214</v>
      </c>
      <c r="H107" s="20" t="s">
        <v>212</v>
      </c>
      <c r="I107" s="98">
        <v>0</v>
      </c>
      <c r="J107" s="34" t="s">
        <v>236</v>
      </c>
      <c r="K107" s="21"/>
      <c r="L107" s="21"/>
      <c r="M107" s="108"/>
      <c r="N107" s="100"/>
    </row>
    <row r="108" spans="1:14" ht="12.75" hidden="1" customHeight="1">
      <c r="A108" s="758"/>
      <c r="B108" s="746"/>
      <c r="C108" s="15"/>
      <c r="D108" s="1"/>
      <c r="E108" s="50">
        <v>36</v>
      </c>
      <c r="F108" s="51" t="s">
        <v>113</v>
      </c>
      <c r="G108" s="34" t="s">
        <v>214</v>
      </c>
      <c r="H108" s="20" t="s">
        <v>212</v>
      </c>
      <c r="I108" s="98">
        <v>0</v>
      </c>
      <c r="J108" s="20" t="s">
        <v>220</v>
      </c>
      <c r="K108" s="21"/>
      <c r="L108" s="35" t="s">
        <v>229</v>
      </c>
      <c r="M108" s="108"/>
      <c r="N108" s="91"/>
    </row>
    <row r="109" spans="1:14" ht="12.75" hidden="1" customHeight="1">
      <c r="A109" s="758"/>
      <c r="B109" s="746"/>
      <c r="C109" s="15"/>
      <c r="D109" s="54"/>
      <c r="E109" s="50">
        <v>37</v>
      </c>
      <c r="F109" s="51" t="s">
        <v>114</v>
      </c>
      <c r="G109" s="34" t="s">
        <v>214</v>
      </c>
      <c r="H109" s="34" t="s">
        <v>212</v>
      </c>
      <c r="I109" s="98">
        <v>0</v>
      </c>
      <c r="J109" s="20" t="s">
        <v>220</v>
      </c>
      <c r="K109" s="21"/>
      <c r="L109" s="35" t="s">
        <v>229</v>
      </c>
      <c r="M109" s="108"/>
      <c r="N109" s="100"/>
    </row>
    <row r="110" spans="1:14" ht="12.75" hidden="1" customHeight="1">
      <c r="A110" s="758"/>
      <c r="B110" s="746"/>
      <c r="C110" s="15"/>
      <c r="D110" s="54"/>
      <c r="E110" s="50">
        <v>38</v>
      </c>
      <c r="F110" s="51" t="s">
        <v>115</v>
      </c>
      <c r="G110" s="34" t="s">
        <v>214</v>
      </c>
      <c r="H110" s="34" t="s">
        <v>212</v>
      </c>
      <c r="I110" s="98">
        <v>14718000</v>
      </c>
      <c r="J110" s="20" t="s">
        <v>220</v>
      </c>
      <c r="K110" s="21"/>
      <c r="L110" s="35" t="s">
        <v>229</v>
      </c>
      <c r="M110" s="108"/>
      <c r="N110" s="100"/>
    </row>
    <row r="111" spans="1:14" ht="12.75" hidden="1" customHeight="1">
      <c r="A111" s="758"/>
      <c r="B111" s="746"/>
      <c r="C111" s="15"/>
      <c r="D111" s="54"/>
      <c r="E111" s="50">
        <v>39</v>
      </c>
      <c r="F111" s="51" t="s">
        <v>116</v>
      </c>
      <c r="G111" s="34" t="s">
        <v>214</v>
      </c>
      <c r="H111" s="20" t="s">
        <v>212</v>
      </c>
      <c r="I111" s="98">
        <v>5887000</v>
      </c>
      <c r="J111" s="20" t="s">
        <v>220</v>
      </c>
      <c r="K111" s="21"/>
      <c r="L111" s="35" t="s">
        <v>229</v>
      </c>
      <c r="M111" s="108"/>
      <c r="N111" s="91"/>
    </row>
    <row r="112" spans="1:14" ht="12.75" hidden="1" customHeight="1">
      <c r="A112" s="758"/>
      <c r="B112" s="746"/>
      <c r="C112" s="15"/>
      <c r="D112" s="54"/>
      <c r="E112" s="50">
        <v>40</v>
      </c>
      <c r="F112" s="55" t="s">
        <v>117</v>
      </c>
      <c r="G112" s="34" t="s">
        <v>214</v>
      </c>
      <c r="H112" s="20" t="s">
        <v>212</v>
      </c>
      <c r="I112" s="98">
        <v>0</v>
      </c>
      <c r="J112" s="20" t="s">
        <v>236</v>
      </c>
      <c r="K112" s="21"/>
      <c r="L112" s="35"/>
      <c r="M112" s="108"/>
      <c r="N112" s="91"/>
    </row>
    <row r="113" spans="1:14" ht="12.75" hidden="1" customHeight="1">
      <c r="A113" s="758"/>
      <c r="B113" s="746"/>
      <c r="C113" s="15"/>
      <c r="D113" s="1"/>
      <c r="E113" s="56">
        <v>41</v>
      </c>
      <c r="F113" s="57" t="s">
        <v>118</v>
      </c>
      <c r="G113" s="34" t="s">
        <v>214</v>
      </c>
      <c r="H113" s="20" t="s">
        <v>212</v>
      </c>
      <c r="I113" s="98">
        <v>0</v>
      </c>
      <c r="J113" s="20" t="s">
        <v>236</v>
      </c>
      <c r="K113" s="21"/>
      <c r="L113" s="35"/>
      <c r="M113" s="108"/>
      <c r="N113" s="100"/>
    </row>
    <row r="114" spans="1:14" ht="12.75" hidden="1" customHeight="1">
      <c r="A114" s="758"/>
      <c r="B114" s="746"/>
      <c r="C114" s="15"/>
      <c r="D114" s="1"/>
      <c r="E114" s="56">
        <v>42</v>
      </c>
      <c r="F114" s="57" t="s">
        <v>119</v>
      </c>
      <c r="G114" s="34" t="s">
        <v>214</v>
      </c>
      <c r="H114" s="20" t="s">
        <v>212</v>
      </c>
      <c r="I114" s="98">
        <v>22077000</v>
      </c>
      <c r="J114" s="20" t="s">
        <v>220</v>
      </c>
      <c r="K114" s="21"/>
      <c r="L114" s="35" t="s">
        <v>229</v>
      </c>
      <c r="M114" s="108"/>
      <c r="N114" s="100"/>
    </row>
    <row r="115" spans="1:14" ht="12.75" hidden="1" customHeight="1">
      <c r="A115" s="758"/>
      <c r="B115" s="746"/>
      <c r="C115" s="15"/>
      <c r="D115" s="1"/>
      <c r="E115" s="56">
        <v>43</v>
      </c>
      <c r="F115" s="57" t="s">
        <v>120</v>
      </c>
      <c r="G115" s="34" t="s">
        <v>214</v>
      </c>
      <c r="H115" s="20" t="s">
        <v>212</v>
      </c>
      <c r="I115" s="98">
        <v>14718000</v>
      </c>
      <c r="J115" s="20" t="s">
        <v>220</v>
      </c>
      <c r="K115" s="21"/>
      <c r="L115" s="35" t="s">
        <v>229</v>
      </c>
      <c r="M115" s="108"/>
      <c r="N115" s="100"/>
    </row>
    <row r="116" spans="1:14" ht="12.75" hidden="1" customHeight="1">
      <c r="A116" s="758"/>
      <c r="B116" s="746"/>
      <c r="C116" s="15"/>
      <c r="D116" s="54"/>
      <c r="E116" s="58">
        <v>44</v>
      </c>
      <c r="F116" s="55" t="s">
        <v>121</v>
      </c>
      <c r="G116" s="34" t="s">
        <v>214</v>
      </c>
      <c r="H116" s="20" t="s">
        <v>212</v>
      </c>
      <c r="I116" s="98">
        <v>5887000</v>
      </c>
      <c r="J116" s="20" t="s">
        <v>220</v>
      </c>
      <c r="K116" s="21"/>
      <c r="L116" s="35" t="s">
        <v>229</v>
      </c>
      <c r="M116" s="108"/>
      <c r="N116" s="100"/>
    </row>
    <row r="117" spans="1:14" ht="12.75" hidden="1" customHeight="1">
      <c r="A117" s="758"/>
      <c r="B117" s="746"/>
      <c r="C117" s="15"/>
      <c r="D117" s="1"/>
      <c r="E117" s="56">
        <v>45</v>
      </c>
      <c r="F117" s="57" t="s">
        <v>123</v>
      </c>
      <c r="G117" s="34" t="s">
        <v>214</v>
      </c>
      <c r="H117" s="20" t="s">
        <v>212</v>
      </c>
      <c r="I117" s="98">
        <v>0</v>
      </c>
      <c r="J117" s="20" t="s">
        <v>220</v>
      </c>
      <c r="K117" s="21"/>
      <c r="L117" s="35" t="s">
        <v>229</v>
      </c>
      <c r="M117" s="108"/>
      <c r="N117" s="100"/>
    </row>
    <row r="118" spans="1:14" ht="12.75" hidden="1" customHeight="1">
      <c r="A118" s="758"/>
      <c r="B118" s="746"/>
      <c r="C118" s="15"/>
      <c r="D118" s="1"/>
      <c r="E118" s="56"/>
      <c r="F118" s="57"/>
      <c r="G118" s="34"/>
      <c r="H118" s="20"/>
      <c r="I118" s="97"/>
      <c r="J118" s="20"/>
      <c r="K118" s="21"/>
      <c r="L118" s="35"/>
      <c r="M118" s="108"/>
      <c r="N118" s="100"/>
    </row>
    <row r="119" spans="1:14" ht="12.75" hidden="1" customHeight="1">
      <c r="A119" s="758"/>
      <c r="B119" s="746"/>
      <c r="C119" s="15">
        <v>2</v>
      </c>
      <c r="D119" s="1" t="s">
        <v>207</v>
      </c>
      <c r="E119" s="56">
        <v>1</v>
      </c>
      <c r="F119" s="57" t="s">
        <v>124</v>
      </c>
      <c r="G119" s="34" t="s">
        <v>214</v>
      </c>
      <c r="H119" s="20" t="s">
        <v>212</v>
      </c>
      <c r="I119" s="97">
        <v>0</v>
      </c>
      <c r="J119" s="20" t="s">
        <v>220</v>
      </c>
      <c r="K119" s="21"/>
      <c r="L119" s="35" t="s">
        <v>229</v>
      </c>
      <c r="M119" s="108"/>
      <c r="N119" s="100"/>
    </row>
    <row r="120" spans="1:14" ht="12.75" hidden="1" customHeight="1">
      <c r="A120" s="758"/>
      <c r="B120" s="746"/>
      <c r="C120" s="15"/>
      <c r="D120" s="1"/>
      <c r="E120" s="56">
        <v>2</v>
      </c>
      <c r="F120" s="57" t="s">
        <v>125</v>
      </c>
      <c r="G120" s="34" t="s">
        <v>214</v>
      </c>
      <c r="H120" s="20" t="s">
        <v>212</v>
      </c>
      <c r="I120" s="97">
        <v>5887000</v>
      </c>
      <c r="J120" s="20" t="s">
        <v>220</v>
      </c>
      <c r="K120" s="21"/>
      <c r="L120" s="35" t="s">
        <v>229</v>
      </c>
      <c r="M120" s="108"/>
      <c r="N120" s="100"/>
    </row>
    <row r="121" spans="1:14" ht="12.75" hidden="1" customHeight="1">
      <c r="A121" s="758"/>
      <c r="B121" s="746"/>
      <c r="C121" s="15"/>
      <c r="D121" s="1"/>
      <c r="E121" s="56">
        <v>3</v>
      </c>
      <c r="F121" s="59" t="s">
        <v>221</v>
      </c>
      <c r="G121" s="34" t="s">
        <v>214</v>
      </c>
      <c r="H121" s="20" t="s">
        <v>212</v>
      </c>
      <c r="I121" s="97">
        <v>7359000</v>
      </c>
      <c r="J121" s="20" t="s">
        <v>220</v>
      </c>
      <c r="K121" s="21"/>
      <c r="L121" s="35" t="s">
        <v>229</v>
      </c>
      <c r="M121" s="108"/>
      <c r="N121" s="100"/>
    </row>
    <row r="122" spans="1:14" ht="12.75" hidden="1" customHeight="1">
      <c r="A122" s="758"/>
      <c r="B122" s="746"/>
      <c r="C122" s="15"/>
      <c r="D122" s="1"/>
      <c r="E122" s="56">
        <v>4</v>
      </c>
      <c r="F122" s="59" t="s">
        <v>126</v>
      </c>
      <c r="G122" s="34" t="s">
        <v>214</v>
      </c>
      <c r="H122" s="20" t="s">
        <v>212</v>
      </c>
      <c r="I122" s="97">
        <v>7359000</v>
      </c>
      <c r="J122" s="20" t="s">
        <v>220</v>
      </c>
      <c r="K122" s="21"/>
      <c r="L122" s="35" t="s">
        <v>229</v>
      </c>
      <c r="M122" s="108"/>
      <c r="N122" s="100"/>
    </row>
    <row r="123" spans="1:14" ht="12.75" hidden="1" customHeight="1">
      <c r="A123" s="758"/>
      <c r="B123" s="746"/>
      <c r="C123" s="15"/>
      <c r="D123" s="54"/>
      <c r="E123" s="56">
        <v>5</v>
      </c>
      <c r="F123" s="57" t="s">
        <v>127</v>
      </c>
      <c r="G123" s="34" t="s">
        <v>214</v>
      </c>
      <c r="H123" s="20" t="s">
        <v>212</v>
      </c>
      <c r="I123" s="98">
        <v>112597000</v>
      </c>
      <c r="J123" s="20" t="s">
        <v>220</v>
      </c>
      <c r="K123" s="21"/>
      <c r="L123" s="35" t="s">
        <v>229</v>
      </c>
      <c r="M123" s="108"/>
      <c r="N123" s="91"/>
    </row>
    <row r="124" spans="1:14" ht="12.75" hidden="1" customHeight="1">
      <c r="A124" s="758"/>
      <c r="B124" s="746"/>
      <c r="C124" s="15"/>
      <c r="D124" s="54"/>
      <c r="E124" s="56">
        <v>6</v>
      </c>
      <c r="F124" s="55" t="s">
        <v>128</v>
      </c>
      <c r="G124" s="34" t="s">
        <v>214</v>
      </c>
      <c r="H124" s="20" t="s">
        <v>212</v>
      </c>
      <c r="I124" s="97">
        <v>14718000</v>
      </c>
      <c r="J124" s="20" t="s">
        <v>220</v>
      </c>
      <c r="K124" s="21"/>
      <c r="L124" s="35" t="s">
        <v>229</v>
      </c>
      <c r="M124" s="108"/>
      <c r="N124" s="100"/>
    </row>
    <row r="125" spans="1:14" ht="12.75" hidden="1" customHeight="1">
      <c r="A125" s="758"/>
      <c r="B125" s="746"/>
      <c r="C125" s="15"/>
      <c r="D125" s="54"/>
      <c r="E125" s="56">
        <v>7</v>
      </c>
      <c r="F125" s="55" t="s">
        <v>129</v>
      </c>
      <c r="G125" s="34" t="s">
        <v>214</v>
      </c>
      <c r="H125" s="20" t="s">
        <v>212</v>
      </c>
      <c r="I125" s="98">
        <v>0</v>
      </c>
      <c r="J125" s="20" t="s">
        <v>220</v>
      </c>
      <c r="K125" s="21"/>
      <c r="L125" s="35" t="s">
        <v>229</v>
      </c>
      <c r="M125" s="108"/>
      <c r="N125" s="91"/>
    </row>
    <row r="126" spans="1:14" ht="12.75" hidden="1" customHeight="1">
      <c r="A126" s="758"/>
      <c r="B126" s="746"/>
      <c r="C126" s="15"/>
      <c r="D126" s="54"/>
      <c r="E126" s="56">
        <v>8</v>
      </c>
      <c r="F126" s="55" t="s">
        <v>130</v>
      </c>
      <c r="G126" s="34" t="s">
        <v>214</v>
      </c>
      <c r="H126" s="20" t="s">
        <v>212</v>
      </c>
      <c r="I126" s="98">
        <v>22077000</v>
      </c>
      <c r="J126" s="34" t="s">
        <v>220</v>
      </c>
      <c r="K126" s="35"/>
      <c r="L126" s="35" t="s">
        <v>229</v>
      </c>
      <c r="M126" s="108"/>
      <c r="N126" s="100"/>
    </row>
    <row r="127" spans="1:14" ht="12.75" hidden="1" customHeight="1">
      <c r="A127" s="758"/>
      <c r="B127" s="746"/>
      <c r="C127" s="15"/>
      <c r="D127" s="54"/>
      <c r="E127" s="56">
        <v>9</v>
      </c>
      <c r="F127" s="55" t="s">
        <v>131</v>
      </c>
      <c r="G127" s="34" t="s">
        <v>214</v>
      </c>
      <c r="H127" s="20" t="s">
        <v>212</v>
      </c>
      <c r="I127" s="98">
        <v>0</v>
      </c>
      <c r="J127" s="20" t="s">
        <v>236</v>
      </c>
      <c r="K127" s="21"/>
      <c r="L127" s="35"/>
      <c r="M127" s="108"/>
      <c r="N127" s="100"/>
    </row>
    <row r="128" spans="1:14" ht="12.75" hidden="1" customHeight="1">
      <c r="A128" s="758"/>
      <c r="B128" s="746"/>
      <c r="C128" s="15"/>
      <c r="D128" s="54"/>
      <c r="E128" s="56">
        <v>10</v>
      </c>
      <c r="F128" s="55" t="s">
        <v>132</v>
      </c>
      <c r="G128" s="34" t="s">
        <v>214</v>
      </c>
      <c r="H128" s="20" t="s">
        <v>212</v>
      </c>
      <c r="I128" s="98">
        <v>0</v>
      </c>
      <c r="J128" s="20" t="s">
        <v>236</v>
      </c>
      <c r="K128" s="21"/>
      <c r="L128" s="35"/>
      <c r="M128" s="108"/>
      <c r="N128" s="100"/>
    </row>
    <row r="129" spans="1:14" ht="12.75" hidden="1" customHeight="1">
      <c r="A129" s="758"/>
      <c r="B129" s="746"/>
      <c r="C129" s="15"/>
      <c r="D129" s="54"/>
      <c r="E129" s="56">
        <v>11</v>
      </c>
      <c r="F129" s="55" t="s">
        <v>133</v>
      </c>
      <c r="G129" s="34" t="s">
        <v>214</v>
      </c>
      <c r="H129" s="20" t="s">
        <v>212</v>
      </c>
      <c r="I129" s="98">
        <v>0</v>
      </c>
      <c r="J129" s="20" t="s">
        <v>220</v>
      </c>
      <c r="K129" s="21"/>
      <c r="L129" s="35" t="s">
        <v>229</v>
      </c>
      <c r="M129" s="108"/>
      <c r="N129" s="100"/>
    </row>
    <row r="130" spans="1:14" ht="12.75" hidden="1" customHeight="1">
      <c r="A130" s="758"/>
      <c r="B130" s="746"/>
      <c r="C130" s="15"/>
      <c r="D130" s="54"/>
      <c r="E130" s="56">
        <v>12</v>
      </c>
      <c r="F130" s="55" t="s">
        <v>134</v>
      </c>
      <c r="G130" s="34" t="s">
        <v>214</v>
      </c>
      <c r="H130" s="20" t="s">
        <v>212</v>
      </c>
      <c r="I130" s="97">
        <v>0</v>
      </c>
      <c r="J130" s="20" t="s">
        <v>220</v>
      </c>
      <c r="K130" s="21"/>
      <c r="L130" s="35" t="s">
        <v>229</v>
      </c>
      <c r="M130" s="108"/>
      <c r="N130" s="100"/>
    </row>
    <row r="131" spans="1:14" ht="12.75" hidden="1" customHeight="1">
      <c r="A131" s="758"/>
      <c r="B131" s="746"/>
      <c r="C131" s="15"/>
      <c r="D131" s="54"/>
      <c r="E131" s="56">
        <v>13</v>
      </c>
      <c r="F131" s="55" t="s">
        <v>135</v>
      </c>
      <c r="G131" s="34" t="s">
        <v>214</v>
      </c>
      <c r="H131" s="20" t="s">
        <v>212</v>
      </c>
      <c r="I131" s="98">
        <v>0</v>
      </c>
      <c r="J131" s="20" t="s">
        <v>236</v>
      </c>
      <c r="K131" s="21"/>
      <c r="L131" s="35"/>
      <c r="M131" s="108"/>
      <c r="N131" s="100"/>
    </row>
    <row r="132" spans="1:14" ht="12.75" hidden="1" customHeight="1">
      <c r="A132" s="758"/>
      <c r="B132" s="746"/>
      <c r="C132" s="15"/>
      <c r="D132" s="54"/>
      <c r="E132" s="56">
        <v>14</v>
      </c>
      <c r="F132" s="55" t="s">
        <v>136</v>
      </c>
      <c r="G132" s="34" t="s">
        <v>214</v>
      </c>
      <c r="H132" s="20" t="s">
        <v>212</v>
      </c>
      <c r="I132" s="98">
        <v>7359000</v>
      </c>
      <c r="J132" s="20" t="s">
        <v>220</v>
      </c>
      <c r="K132" s="21"/>
      <c r="L132" s="35" t="s">
        <v>229</v>
      </c>
      <c r="M132" s="108"/>
      <c r="N132" s="100"/>
    </row>
    <row r="133" spans="1:14" ht="12.75" hidden="1" customHeight="1">
      <c r="A133" s="758"/>
      <c r="B133" s="746"/>
      <c r="C133" s="15"/>
      <c r="D133" s="54"/>
      <c r="E133" s="56">
        <v>15</v>
      </c>
      <c r="F133" s="55" t="s">
        <v>137</v>
      </c>
      <c r="G133" s="34" t="s">
        <v>214</v>
      </c>
      <c r="H133" s="20" t="s">
        <v>212</v>
      </c>
      <c r="I133" s="98">
        <v>0</v>
      </c>
      <c r="J133" s="20" t="s">
        <v>236</v>
      </c>
      <c r="K133" s="21"/>
      <c r="L133" s="35"/>
      <c r="M133" s="108"/>
      <c r="N133" s="100"/>
    </row>
    <row r="134" spans="1:14" ht="12.75" hidden="1" customHeight="1">
      <c r="A134" s="758"/>
      <c r="B134" s="746"/>
      <c r="C134" s="15"/>
      <c r="D134" s="54"/>
      <c r="E134" s="56">
        <v>16</v>
      </c>
      <c r="F134" s="55" t="s">
        <v>138</v>
      </c>
      <c r="G134" s="34" t="s">
        <v>214</v>
      </c>
      <c r="H134" s="20" t="s">
        <v>212</v>
      </c>
      <c r="I134" s="98">
        <v>0</v>
      </c>
      <c r="J134" s="20" t="s">
        <v>220</v>
      </c>
      <c r="K134" s="21"/>
      <c r="L134" s="35" t="s">
        <v>229</v>
      </c>
      <c r="M134" s="108"/>
      <c r="N134" s="91"/>
    </row>
    <row r="135" spans="1:14" ht="12.75" hidden="1" customHeight="1">
      <c r="A135" s="758"/>
      <c r="B135" s="746"/>
      <c r="C135" s="15"/>
      <c r="D135" s="54"/>
      <c r="E135" s="56">
        <v>17</v>
      </c>
      <c r="F135" s="55" t="s">
        <v>139</v>
      </c>
      <c r="G135" s="34" t="s">
        <v>214</v>
      </c>
      <c r="H135" s="20" t="s">
        <v>212</v>
      </c>
      <c r="I135" s="98">
        <v>0</v>
      </c>
      <c r="J135" s="20" t="s">
        <v>236</v>
      </c>
      <c r="K135" s="21"/>
      <c r="L135" s="35"/>
      <c r="M135" s="108"/>
      <c r="N135" s="91"/>
    </row>
    <row r="136" spans="1:14" ht="12.75" hidden="1" customHeight="1">
      <c r="A136" s="758"/>
      <c r="B136" s="746"/>
      <c r="C136" s="15"/>
      <c r="D136" s="54"/>
      <c r="E136" s="56">
        <v>18</v>
      </c>
      <c r="F136" s="55" t="s">
        <v>140</v>
      </c>
      <c r="G136" s="34" t="s">
        <v>214</v>
      </c>
      <c r="H136" s="20" t="s">
        <v>212</v>
      </c>
      <c r="I136" s="97">
        <v>29437000</v>
      </c>
      <c r="J136" s="34" t="s">
        <v>220</v>
      </c>
      <c r="K136" s="35"/>
      <c r="L136" s="35" t="s">
        <v>229</v>
      </c>
      <c r="M136" s="108"/>
      <c r="N136" s="100"/>
    </row>
    <row r="137" spans="1:14" ht="12.75" hidden="1" customHeight="1">
      <c r="A137" s="758"/>
      <c r="B137" s="746"/>
      <c r="C137" s="15"/>
      <c r="D137" s="54"/>
      <c r="E137" s="56">
        <v>19</v>
      </c>
      <c r="F137" s="55" t="s">
        <v>141</v>
      </c>
      <c r="G137" s="34" t="s">
        <v>214</v>
      </c>
      <c r="H137" s="20" t="s">
        <v>212</v>
      </c>
      <c r="I137" s="98">
        <v>7359000</v>
      </c>
      <c r="J137" s="34" t="s">
        <v>220</v>
      </c>
      <c r="K137" s="35"/>
      <c r="L137" s="35" t="s">
        <v>229</v>
      </c>
      <c r="M137" s="108"/>
      <c r="N137" s="100"/>
    </row>
    <row r="138" spans="1:14" ht="12.75" hidden="1" customHeight="1">
      <c r="A138" s="758"/>
      <c r="B138" s="746"/>
      <c r="C138" s="15"/>
      <c r="D138" s="54"/>
      <c r="E138" s="56">
        <v>20</v>
      </c>
      <c r="F138" s="55" t="s">
        <v>142</v>
      </c>
      <c r="G138" s="34" t="s">
        <v>214</v>
      </c>
      <c r="H138" s="20" t="s">
        <v>212</v>
      </c>
      <c r="I138" s="98">
        <v>88311000</v>
      </c>
      <c r="J138" s="20" t="s">
        <v>220</v>
      </c>
      <c r="K138" s="21"/>
      <c r="L138" s="35" t="s">
        <v>229</v>
      </c>
      <c r="M138" s="108"/>
      <c r="N138" s="100"/>
    </row>
    <row r="139" spans="1:14" ht="12.75" hidden="1" customHeight="1">
      <c r="A139" s="758"/>
      <c r="B139" s="746"/>
      <c r="C139" s="15"/>
      <c r="D139" s="54"/>
      <c r="E139" s="56">
        <v>21</v>
      </c>
      <c r="F139" s="55" t="s">
        <v>143</v>
      </c>
      <c r="G139" s="34" t="s">
        <v>214</v>
      </c>
      <c r="H139" s="20" t="s">
        <v>212</v>
      </c>
      <c r="I139" s="97">
        <v>7359000</v>
      </c>
      <c r="J139" s="20" t="s">
        <v>220</v>
      </c>
      <c r="K139" s="21"/>
      <c r="L139" s="35" t="s">
        <v>229</v>
      </c>
      <c r="M139" s="108"/>
      <c r="N139" s="100"/>
    </row>
    <row r="140" spans="1:14" ht="12.75" hidden="1" customHeight="1">
      <c r="A140" s="758"/>
      <c r="B140" s="746"/>
      <c r="C140" s="15"/>
      <c r="D140" s="54"/>
      <c r="E140" s="56">
        <v>22</v>
      </c>
      <c r="F140" s="55" t="s">
        <v>144</v>
      </c>
      <c r="G140" s="34" t="s">
        <v>214</v>
      </c>
      <c r="H140" s="20" t="s">
        <v>212</v>
      </c>
      <c r="I140" s="98">
        <v>0</v>
      </c>
      <c r="J140" s="20" t="s">
        <v>236</v>
      </c>
      <c r="K140" s="21"/>
      <c r="L140" s="35"/>
      <c r="M140" s="108"/>
      <c r="N140" s="91"/>
    </row>
    <row r="141" spans="1:14" ht="12.75" hidden="1" customHeight="1">
      <c r="A141" s="758"/>
      <c r="B141" s="746"/>
      <c r="C141" s="15"/>
      <c r="D141" s="54"/>
      <c r="E141" s="56">
        <v>23</v>
      </c>
      <c r="F141" s="55" t="s">
        <v>145</v>
      </c>
      <c r="G141" s="34" t="s">
        <v>214</v>
      </c>
      <c r="H141" s="20" t="s">
        <v>212</v>
      </c>
      <c r="I141" s="98">
        <v>0</v>
      </c>
      <c r="J141" s="20" t="s">
        <v>236</v>
      </c>
      <c r="K141" s="21"/>
      <c r="L141" s="35"/>
      <c r="M141" s="108"/>
      <c r="N141" s="100"/>
    </row>
    <row r="142" spans="1:14" ht="12.75" hidden="1" customHeight="1">
      <c r="A142" s="758"/>
      <c r="B142" s="746"/>
      <c r="C142" s="15"/>
      <c r="D142" s="54"/>
      <c r="E142" s="56">
        <v>24</v>
      </c>
      <c r="F142" s="55" t="s">
        <v>146</v>
      </c>
      <c r="G142" s="34" t="s">
        <v>214</v>
      </c>
      <c r="H142" s="20" t="s">
        <v>212</v>
      </c>
      <c r="I142" s="98">
        <v>0</v>
      </c>
      <c r="J142" s="20" t="s">
        <v>236</v>
      </c>
      <c r="K142" s="21"/>
      <c r="L142" s="35"/>
      <c r="M142" s="108"/>
      <c r="N142" s="100"/>
    </row>
    <row r="143" spans="1:14" ht="12.75" hidden="1" customHeight="1">
      <c r="A143" s="758"/>
      <c r="B143" s="746"/>
      <c r="C143" s="15"/>
      <c r="D143" s="54"/>
      <c r="E143" s="56">
        <v>25</v>
      </c>
      <c r="F143" s="55" t="s">
        <v>147</v>
      </c>
      <c r="G143" s="34" t="s">
        <v>214</v>
      </c>
      <c r="H143" s="20" t="s">
        <v>212</v>
      </c>
      <c r="I143" s="98">
        <v>0</v>
      </c>
      <c r="J143" s="20" t="s">
        <v>236</v>
      </c>
      <c r="K143" s="21"/>
      <c r="L143" s="35"/>
      <c r="M143" s="108"/>
      <c r="N143" s="100"/>
    </row>
    <row r="144" spans="1:14" ht="12.75" hidden="1" customHeight="1">
      <c r="A144" s="758"/>
      <c r="B144" s="746"/>
      <c r="C144" s="15"/>
      <c r="D144" s="54"/>
      <c r="E144" s="56">
        <v>26</v>
      </c>
      <c r="F144" s="55" t="s">
        <v>148</v>
      </c>
      <c r="G144" s="34" t="s">
        <v>214</v>
      </c>
      <c r="H144" s="20" t="s">
        <v>212</v>
      </c>
      <c r="I144" s="98">
        <v>0</v>
      </c>
      <c r="J144" s="20" t="s">
        <v>236</v>
      </c>
      <c r="K144" s="21"/>
      <c r="L144" s="35"/>
      <c r="M144" s="108"/>
      <c r="N144" s="100"/>
    </row>
    <row r="145" spans="1:14" ht="12.75" hidden="1" customHeight="1">
      <c r="A145" s="758"/>
      <c r="B145" s="746"/>
      <c r="C145" s="15"/>
      <c r="D145" s="54"/>
      <c r="E145" s="56">
        <v>27</v>
      </c>
      <c r="F145" s="55" t="s">
        <v>149</v>
      </c>
      <c r="G145" s="34" t="s">
        <v>214</v>
      </c>
      <c r="H145" s="20" t="s">
        <v>212</v>
      </c>
      <c r="I145" s="98">
        <v>0</v>
      </c>
      <c r="J145" s="34" t="s">
        <v>220</v>
      </c>
      <c r="K145" s="35"/>
      <c r="L145" s="35" t="s">
        <v>229</v>
      </c>
      <c r="M145" s="108"/>
      <c r="N145" s="100"/>
    </row>
    <row r="146" spans="1:14" ht="12.75" hidden="1" customHeight="1">
      <c r="A146" s="758"/>
      <c r="B146" s="746"/>
      <c r="C146" s="15"/>
      <c r="D146" s="54"/>
      <c r="E146" s="56">
        <v>28</v>
      </c>
      <c r="F146" s="55" t="s">
        <v>150</v>
      </c>
      <c r="G146" s="34" t="s">
        <v>214</v>
      </c>
      <c r="H146" s="20" t="s">
        <v>212</v>
      </c>
      <c r="I146" s="98">
        <v>29437000</v>
      </c>
      <c r="J146" s="34" t="s">
        <v>220</v>
      </c>
      <c r="K146" s="35"/>
      <c r="L146" s="35" t="s">
        <v>229</v>
      </c>
      <c r="M146" s="108"/>
      <c r="N146" s="100"/>
    </row>
    <row r="147" spans="1:14" ht="12.75" hidden="1" customHeight="1">
      <c r="A147" s="758"/>
      <c r="B147" s="746"/>
      <c r="C147" s="15"/>
      <c r="D147" s="54"/>
      <c r="E147" s="56">
        <v>29</v>
      </c>
      <c r="F147" s="55" t="s">
        <v>151</v>
      </c>
      <c r="G147" s="34" t="s">
        <v>214</v>
      </c>
      <c r="H147" s="20" t="s">
        <v>212</v>
      </c>
      <c r="I147" s="98">
        <v>0</v>
      </c>
      <c r="J147" s="20" t="s">
        <v>236</v>
      </c>
      <c r="K147" s="21"/>
      <c r="L147" s="21"/>
      <c r="M147" s="108"/>
      <c r="N147" s="91"/>
    </row>
    <row r="148" spans="1:14" ht="12.75" hidden="1" customHeight="1">
      <c r="A148" s="758"/>
      <c r="B148" s="746"/>
      <c r="C148" s="15"/>
      <c r="D148" s="54"/>
      <c r="E148" s="56">
        <v>30</v>
      </c>
      <c r="F148" s="55" t="s">
        <v>152</v>
      </c>
      <c r="G148" s="34" t="s">
        <v>214</v>
      </c>
      <c r="H148" s="20" t="s">
        <v>212</v>
      </c>
      <c r="I148" s="98">
        <v>0</v>
      </c>
      <c r="J148" s="20" t="s">
        <v>236</v>
      </c>
      <c r="K148" s="21"/>
      <c r="L148" s="35"/>
      <c r="M148" s="108"/>
      <c r="N148" s="100"/>
    </row>
    <row r="149" spans="1:14" ht="12.75" hidden="1" customHeight="1">
      <c r="A149" s="758"/>
      <c r="B149" s="746"/>
      <c r="C149" s="15"/>
      <c r="D149" s="54"/>
      <c r="E149" s="56">
        <v>31</v>
      </c>
      <c r="F149" s="55" t="s">
        <v>153</v>
      </c>
      <c r="G149" s="34" t="s">
        <v>214</v>
      </c>
      <c r="H149" s="20" t="s">
        <v>212</v>
      </c>
      <c r="I149" s="98">
        <v>0</v>
      </c>
      <c r="J149" s="20" t="s">
        <v>220</v>
      </c>
      <c r="K149" s="21"/>
      <c r="L149" s="35" t="s">
        <v>229</v>
      </c>
      <c r="M149" s="108"/>
      <c r="N149" s="100"/>
    </row>
    <row r="150" spans="1:14" ht="12.75" hidden="1" customHeight="1">
      <c r="A150" s="758"/>
      <c r="B150" s="746"/>
      <c r="C150" s="15"/>
      <c r="D150" s="54"/>
      <c r="E150" s="56">
        <v>32</v>
      </c>
      <c r="F150" s="55" t="s">
        <v>154</v>
      </c>
      <c r="G150" s="34" t="s">
        <v>214</v>
      </c>
      <c r="H150" s="20" t="s">
        <v>212</v>
      </c>
      <c r="I150" s="98">
        <v>7359000</v>
      </c>
      <c r="J150" s="34" t="s">
        <v>220</v>
      </c>
      <c r="K150" s="35"/>
      <c r="L150" s="35" t="s">
        <v>229</v>
      </c>
      <c r="M150" s="108"/>
      <c r="N150" s="100"/>
    </row>
    <row r="151" spans="1:14" ht="12.75" hidden="1" customHeight="1">
      <c r="A151" s="758"/>
      <c r="B151" s="746"/>
      <c r="C151" s="15"/>
      <c r="D151" s="54"/>
      <c r="E151" s="56">
        <v>33</v>
      </c>
      <c r="F151" s="55" t="s">
        <v>222</v>
      </c>
      <c r="G151" s="34" t="s">
        <v>214</v>
      </c>
      <c r="H151" s="20" t="s">
        <v>212</v>
      </c>
      <c r="I151" s="98">
        <v>7359000</v>
      </c>
      <c r="J151" s="34" t="s">
        <v>220</v>
      </c>
      <c r="K151" s="35"/>
      <c r="L151" s="35" t="s">
        <v>229</v>
      </c>
      <c r="M151" s="108"/>
      <c r="N151" s="100"/>
    </row>
    <row r="152" spans="1:14" ht="12.75" hidden="1" customHeight="1">
      <c r="A152" s="758"/>
      <c r="B152" s="746"/>
      <c r="C152" s="15"/>
      <c r="D152" s="54"/>
      <c r="E152" s="56">
        <v>34</v>
      </c>
      <c r="F152" s="55" t="s">
        <v>223</v>
      </c>
      <c r="G152" s="34" t="s">
        <v>214</v>
      </c>
      <c r="H152" s="20" t="s">
        <v>212</v>
      </c>
      <c r="I152" s="98">
        <v>7359000</v>
      </c>
      <c r="J152" s="34" t="s">
        <v>220</v>
      </c>
      <c r="K152" s="35"/>
      <c r="L152" s="35" t="s">
        <v>229</v>
      </c>
      <c r="M152" s="108"/>
      <c r="N152" s="100"/>
    </row>
    <row r="153" spans="1:14" ht="12.75" hidden="1" customHeight="1">
      <c r="A153" s="758"/>
      <c r="B153" s="746"/>
      <c r="C153" s="15"/>
      <c r="D153" s="54"/>
      <c r="E153" s="56">
        <v>35</v>
      </c>
      <c r="F153" s="55" t="s">
        <v>224</v>
      </c>
      <c r="G153" s="34" t="s">
        <v>214</v>
      </c>
      <c r="H153" s="20" t="s">
        <v>212</v>
      </c>
      <c r="I153" s="98">
        <v>0</v>
      </c>
      <c r="J153" s="34" t="s">
        <v>220</v>
      </c>
      <c r="K153" s="35"/>
      <c r="L153" s="35" t="s">
        <v>229</v>
      </c>
      <c r="M153" s="108"/>
      <c r="N153" s="100"/>
    </row>
    <row r="154" spans="1:14" ht="12.75" hidden="1" customHeight="1">
      <c r="A154" s="758"/>
      <c r="B154" s="746"/>
      <c r="C154" s="15"/>
      <c r="D154" s="54"/>
      <c r="E154" s="56">
        <v>36</v>
      </c>
      <c r="F154" s="55" t="s">
        <v>225</v>
      </c>
      <c r="G154" s="34" t="s">
        <v>214</v>
      </c>
      <c r="H154" s="20" t="s">
        <v>212</v>
      </c>
      <c r="I154" s="98">
        <v>0</v>
      </c>
      <c r="J154" s="34" t="s">
        <v>220</v>
      </c>
      <c r="K154" s="35"/>
      <c r="L154" s="35" t="s">
        <v>229</v>
      </c>
      <c r="M154" s="108"/>
      <c r="N154" s="91"/>
    </row>
    <row r="155" spans="1:14" ht="12.75" hidden="1" customHeight="1">
      <c r="A155" s="758"/>
      <c r="B155" s="746"/>
      <c r="C155" s="15"/>
      <c r="D155" s="1"/>
      <c r="E155" s="56">
        <v>37</v>
      </c>
      <c r="F155" s="57" t="s">
        <v>226</v>
      </c>
      <c r="G155" s="34" t="s">
        <v>214</v>
      </c>
      <c r="H155" s="20" t="s">
        <v>212</v>
      </c>
      <c r="I155" s="98">
        <v>0</v>
      </c>
      <c r="J155" s="20" t="s">
        <v>236</v>
      </c>
      <c r="K155" s="21"/>
      <c r="L155" s="35"/>
      <c r="M155" s="108"/>
      <c r="N155" s="91"/>
    </row>
    <row r="156" spans="1:14" ht="12.75" hidden="1" customHeight="1">
      <c r="A156" s="758"/>
      <c r="B156" s="746"/>
      <c r="C156" s="15"/>
      <c r="D156" s="1"/>
      <c r="E156" s="56">
        <v>38</v>
      </c>
      <c r="F156" s="57" t="s">
        <v>227</v>
      </c>
      <c r="G156" s="34" t="s">
        <v>214</v>
      </c>
      <c r="H156" s="20" t="s">
        <v>212</v>
      </c>
      <c r="I156" s="98">
        <v>14718000</v>
      </c>
      <c r="J156" s="34" t="s">
        <v>220</v>
      </c>
      <c r="K156" s="35"/>
      <c r="L156" s="35" t="s">
        <v>229</v>
      </c>
      <c r="M156" s="108"/>
      <c r="N156" s="100"/>
    </row>
    <row r="157" spans="1:14" ht="12.75" hidden="1" customHeight="1">
      <c r="A157" s="758"/>
      <c r="B157" s="746"/>
      <c r="C157" s="15"/>
      <c r="D157" s="1"/>
      <c r="E157" s="56"/>
      <c r="F157" s="57"/>
      <c r="G157" s="34"/>
      <c r="H157" s="20"/>
      <c r="I157" s="98"/>
      <c r="J157" s="34"/>
      <c r="K157" s="35"/>
      <c r="L157" s="35"/>
      <c r="M157" s="108"/>
      <c r="N157" s="100"/>
    </row>
    <row r="158" spans="1:14" ht="12.75" hidden="1" customHeight="1">
      <c r="A158" s="758"/>
      <c r="B158" s="746"/>
      <c r="C158" s="15">
        <v>3</v>
      </c>
      <c r="D158" s="60" t="s">
        <v>208</v>
      </c>
      <c r="E158" s="56">
        <v>1</v>
      </c>
      <c r="F158" s="57" t="s">
        <v>155</v>
      </c>
      <c r="G158" s="34" t="s">
        <v>214</v>
      </c>
      <c r="H158" s="20" t="s">
        <v>212</v>
      </c>
      <c r="I158" s="98">
        <v>0</v>
      </c>
      <c r="J158" s="20" t="s">
        <v>236</v>
      </c>
      <c r="K158" s="21"/>
      <c r="L158" s="35"/>
      <c r="M158" s="108"/>
      <c r="N158" s="91"/>
    </row>
    <row r="159" spans="1:14" ht="12.75" hidden="1" customHeight="1">
      <c r="A159" s="758"/>
      <c r="B159" s="746"/>
      <c r="C159" s="15"/>
      <c r="D159" s="60"/>
      <c r="E159" s="56">
        <v>2</v>
      </c>
      <c r="F159" s="57" t="s">
        <v>156</v>
      </c>
      <c r="G159" s="34" t="s">
        <v>214</v>
      </c>
      <c r="H159" s="20" t="s">
        <v>212</v>
      </c>
      <c r="I159" s="97">
        <v>14718000</v>
      </c>
      <c r="J159" s="20" t="s">
        <v>220</v>
      </c>
      <c r="K159" s="21"/>
      <c r="L159" s="35" t="s">
        <v>229</v>
      </c>
      <c r="M159" s="108"/>
      <c r="N159" s="100"/>
    </row>
    <row r="160" spans="1:14" ht="12.75" hidden="1" customHeight="1">
      <c r="A160" s="758"/>
      <c r="B160" s="746"/>
      <c r="C160" s="15"/>
      <c r="D160" s="60"/>
      <c r="E160" s="56">
        <v>3</v>
      </c>
      <c r="F160" s="57" t="s">
        <v>157</v>
      </c>
      <c r="G160" s="34" t="s">
        <v>214</v>
      </c>
      <c r="H160" s="20" t="s">
        <v>212</v>
      </c>
      <c r="I160" s="98">
        <v>0</v>
      </c>
      <c r="J160" s="20" t="s">
        <v>236</v>
      </c>
      <c r="K160" s="21"/>
      <c r="L160" s="35"/>
      <c r="M160" s="108"/>
      <c r="N160" s="100"/>
    </row>
    <row r="161" spans="1:14" ht="12.75" hidden="1" customHeight="1">
      <c r="A161" s="758"/>
      <c r="B161" s="746"/>
      <c r="C161" s="15"/>
      <c r="D161" s="60"/>
      <c r="E161" s="56">
        <v>4</v>
      </c>
      <c r="F161" s="57" t="s">
        <v>158</v>
      </c>
      <c r="G161" s="34" t="s">
        <v>214</v>
      </c>
      <c r="H161" s="20" t="s">
        <v>212</v>
      </c>
      <c r="I161" s="97">
        <v>0</v>
      </c>
      <c r="J161" s="20" t="s">
        <v>236</v>
      </c>
      <c r="K161" s="21"/>
      <c r="L161" s="21"/>
      <c r="M161" s="108"/>
      <c r="N161" s="100"/>
    </row>
    <row r="162" spans="1:14" ht="12.75" hidden="1" customHeight="1">
      <c r="A162" s="758"/>
      <c r="B162" s="746"/>
      <c r="C162" s="15"/>
      <c r="D162" s="60"/>
      <c r="E162" s="56">
        <v>5</v>
      </c>
      <c r="F162" s="57" t="s">
        <v>159</v>
      </c>
      <c r="G162" s="34" t="s">
        <v>214</v>
      </c>
      <c r="H162" s="20" t="s">
        <v>212</v>
      </c>
      <c r="I162" s="98">
        <v>0</v>
      </c>
      <c r="J162" s="20" t="s">
        <v>236</v>
      </c>
      <c r="K162" s="21"/>
      <c r="L162" s="35"/>
      <c r="M162" s="108"/>
      <c r="N162" s="91"/>
    </row>
    <row r="163" spans="1:14" ht="12.75" hidden="1" customHeight="1">
      <c r="A163" s="758"/>
      <c r="B163" s="746"/>
      <c r="C163" s="15"/>
      <c r="D163" s="60"/>
      <c r="E163" s="56">
        <v>6</v>
      </c>
      <c r="F163" s="57" t="s">
        <v>160</v>
      </c>
      <c r="G163" s="34" t="s">
        <v>214</v>
      </c>
      <c r="H163" s="20" t="s">
        <v>212</v>
      </c>
      <c r="I163" s="97">
        <v>0</v>
      </c>
      <c r="J163" s="34" t="s">
        <v>236</v>
      </c>
      <c r="K163" s="35"/>
      <c r="L163" s="35"/>
      <c r="M163" s="108"/>
      <c r="N163" s="100"/>
    </row>
    <row r="164" spans="1:14" ht="12.75" hidden="1" customHeight="1">
      <c r="A164" s="758"/>
      <c r="B164" s="746"/>
      <c r="C164" s="15"/>
      <c r="D164" s="60"/>
      <c r="E164" s="56">
        <v>7</v>
      </c>
      <c r="F164" s="57" t="s">
        <v>237</v>
      </c>
      <c r="G164" s="34" t="s">
        <v>214</v>
      </c>
      <c r="H164" s="20" t="s">
        <v>212</v>
      </c>
      <c r="I164" s="98">
        <v>7359000</v>
      </c>
      <c r="J164" s="20" t="s">
        <v>220</v>
      </c>
      <c r="K164" s="21"/>
      <c r="L164" s="35" t="s">
        <v>229</v>
      </c>
      <c r="M164" s="108"/>
      <c r="N164" s="100"/>
    </row>
    <row r="165" spans="1:14" ht="12.75" hidden="1" customHeight="1">
      <c r="A165" s="758"/>
      <c r="B165" s="746"/>
      <c r="C165" s="15"/>
      <c r="D165" s="60"/>
      <c r="E165" s="56">
        <v>8</v>
      </c>
      <c r="F165" s="57" t="s">
        <v>245</v>
      </c>
      <c r="G165" s="34" t="s">
        <v>214</v>
      </c>
      <c r="H165" s="20" t="s">
        <v>212</v>
      </c>
      <c r="I165" s="98">
        <v>14718000</v>
      </c>
      <c r="J165" s="20" t="s">
        <v>220</v>
      </c>
      <c r="K165" s="21"/>
      <c r="L165" s="35" t="s">
        <v>229</v>
      </c>
      <c r="M165" s="108"/>
      <c r="N165" s="100"/>
    </row>
    <row r="166" spans="1:14" ht="12.75" hidden="1" customHeight="1">
      <c r="A166" s="758"/>
      <c r="B166" s="746"/>
      <c r="C166" s="15"/>
      <c r="D166" s="60"/>
      <c r="E166" s="56">
        <v>9</v>
      </c>
      <c r="F166" s="57" t="s">
        <v>246</v>
      </c>
      <c r="G166" s="34" t="s">
        <v>214</v>
      </c>
      <c r="H166" s="20" t="s">
        <v>212</v>
      </c>
      <c r="I166" s="98">
        <v>0</v>
      </c>
      <c r="J166" s="20" t="s">
        <v>220</v>
      </c>
      <c r="K166" s="21"/>
      <c r="L166" s="35" t="s">
        <v>229</v>
      </c>
      <c r="M166" s="108"/>
      <c r="N166" s="100"/>
    </row>
    <row r="167" spans="1:14" ht="12.75" hidden="1" customHeight="1">
      <c r="A167" s="758"/>
      <c r="B167" s="746"/>
      <c r="C167" s="15"/>
      <c r="D167" s="60"/>
      <c r="E167" s="56">
        <v>10</v>
      </c>
      <c r="F167" s="57" t="s">
        <v>161</v>
      </c>
      <c r="G167" s="34" t="s">
        <v>214</v>
      </c>
      <c r="H167" s="20" t="s">
        <v>212</v>
      </c>
      <c r="I167" s="98">
        <v>0</v>
      </c>
      <c r="J167" s="20" t="s">
        <v>220</v>
      </c>
      <c r="K167" s="21"/>
      <c r="L167" s="35" t="s">
        <v>229</v>
      </c>
      <c r="M167" s="108"/>
      <c r="N167" s="100"/>
    </row>
    <row r="168" spans="1:14" ht="12.75" hidden="1" customHeight="1">
      <c r="A168" s="758"/>
      <c r="B168" s="746"/>
      <c r="C168" s="15"/>
      <c r="D168" s="60"/>
      <c r="E168" s="56">
        <v>11</v>
      </c>
      <c r="F168" s="57" t="s">
        <v>228</v>
      </c>
      <c r="G168" s="34" t="s">
        <v>214</v>
      </c>
      <c r="H168" s="20" t="s">
        <v>212</v>
      </c>
      <c r="I168" s="98">
        <v>0</v>
      </c>
      <c r="J168" s="20" t="s">
        <v>236</v>
      </c>
      <c r="K168" s="21"/>
      <c r="L168" s="35"/>
      <c r="M168" s="108"/>
      <c r="N168" s="100"/>
    </row>
    <row r="169" spans="1:14" ht="12.75" hidden="1" customHeight="1">
      <c r="A169" s="758"/>
      <c r="B169" s="746"/>
      <c r="C169" s="15"/>
      <c r="D169" s="60"/>
      <c r="E169" s="56">
        <v>12</v>
      </c>
      <c r="F169" s="57" t="s">
        <v>162</v>
      </c>
      <c r="G169" s="34" t="s">
        <v>214</v>
      </c>
      <c r="H169" s="20" t="s">
        <v>212</v>
      </c>
      <c r="I169" s="98">
        <v>0</v>
      </c>
      <c r="J169" s="20" t="s">
        <v>236</v>
      </c>
      <c r="K169" s="21"/>
      <c r="L169" s="35"/>
      <c r="M169" s="108"/>
      <c r="N169" s="100"/>
    </row>
    <row r="170" spans="1:14" ht="12.75" hidden="1" customHeight="1">
      <c r="A170" s="758"/>
      <c r="B170" s="746"/>
      <c r="C170" s="15"/>
      <c r="D170" s="60"/>
      <c r="E170" s="56">
        <v>13</v>
      </c>
      <c r="F170" s="57" t="s">
        <v>163</v>
      </c>
      <c r="G170" s="34" t="s">
        <v>214</v>
      </c>
      <c r="H170" s="20" t="s">
        <v>212</v>
      </c>
      <c r="I170" s="98">
        <v>0</v>
      </c>
      <c r="J170" s="20" t="s">
        <v>236</v>
      </c>
      <c r="K170" s="21"/>
      <c r="L170" s="35"/>
      <c r="M170" s="108"/>
      <c r="N170" s="100"/>
    </row>
    <row r="171" spans="1:14" ht="12.75" hidden="1" customHeight="1">
      <c r="A171" s="758"/>
      <c r="B171" s="746"/>
      <c r="C171" s="15"/>
      <c r="D171" s="60"/>
      <c r="E171" s="56">
        <v>14</v>
      </c>
      <c r="F171" s="57" t="s">
        <v>164</v>
      </c>
      <c r="G171" s="34" t="s">
        <v>214</v>
      </c>
      <c r="H171" s="20" t="s">
        <v>212</v>
      </c>
      <c r="I171" s="97">
        <v>14718000</v>
      </c>
      <c r="J171" s="20" t="s">
        <v>220</v>
      </c>
      <c r="K171" s="21"/>
      <c r="L171" s="35" t="s">
        <v>229</v>
      </c>
      <c r="M171" s="108"/>
      <c r="N171" s="100"/>
    </row>
    <row r="172" spans="1:14" ht="12.75" hidden="1" customHeight="1">
      <c r="A172" s="758"/>
      <c r="B172" s="746"/>
      <c r="C172" s="15"/>
      <c r="D172" s="60"/>
      <c r="E172" s="56">
        <v>15</v>
      </c>
      <c r="F172" s="57" t="s">
        <v>165</v>
      </c>
      <c r="G172" s="34" t="s">
        <v>214</v>
      </c>
      <c r="H172" s="20" t="s">
        <v>212</v>
      </c>
      <c r="I172" s="98">
        <v>0</v>
      </c>
      <c r="J172" s="20" t="s">
        <v>220</v>
      </c>
      <c r="K172" s="21"/>
      <c r="L172" s="35" t="s">
        <v>229</v>
      </c>
      <c r="M172" s="108"/>
      <c r="N172" s="100"/>
    </row>
    <row r="173" spans="1:14" ht="12.75" hidden="1" customHeight="1">
      <c r="A173" s="758"/>
      <c r="B173" s="746"/>
      <c r="C173" s="15"/>
      <c r="D173" s="60"/>
      <c r="E173" s="56">
        <v>16</v>
      </c>
      <c r="F173" s="57" t="s">
        <v>238</v>
      </c>
      <c r="G173" s="34" t="s">
        <v>214</v>
      </c>
      <c r="H173" s="20" t="s">
        <v>212</v>
      </c>
      <c r="I173" s="98">
        <v>7359000</v>
      </c>
      <c r="J173" s="20" t="s">
        <v>220</v>
      </c>
      <c r="K173" s="21"/>
      <c r="L173" s="35" t="s">
        <v>229</v>
      </c>
      <c r="M173" s="108"/>
      <c r="N173" s="100"/>
    </row>
    <row r="174" spans="1:14" ht="12.75" hidden="1" customHeight="1">
      <c r="A174" s="758"/>
      <c r="B174" s="746"/>
      <c r="C174" s="15"/>
      <c r="D174" s="60"/>
      <c r="E174" s="56">
        <v>17</v>
      </c>
      <c r="F174" s="57" t="s">
        <v>166</v>
      </c>
      <c r="G174" s="34" t="s">
        <v>214</v>
      </c>
      <c r="H174" s="20" t="s">
        <v>212</v>
      </c>
      <c r="I174" s="98">
        <v>0</v>
      </c>
      <c r="J174" s="20" t="s">
        <v>236</v>
      </c>
      <c r="K174" s="21"/>
      <c r="L174" s="35"/>
      <c r="M174" s="108"/>
      <c r="N174" s="100"/>
    </row>
    <row r="175" spans="1:14" ht="12.75" hidden="1" customHeight="1">
      <c r="A175" s="758"/>
      <c r="B175" s="746"/>
      <c r="C175" s="15"/>
      <c r="D175" s="60"/>
      <c r="E175" s="56">
        <v>18</v>
      </c>
      <c r="F175" s="57" t="s">
        <v>247</v>
      </c>
      <c r="G175" s="34" t="s">
        <v>214</v>
      </c>
      <c r="H175" s="20" t="s">
        <v>212</v>
      </c>
      <c r="I175" s="98">
        <v>7359000</v>
      </c>
      <c r="J175" s="20" t="s">
        <v>220</v>
      </c>
      <c r="K175" s="21"/>
      <c r="L175" s="35" t="s">
        <v>229</v>
      </c>
      <c r="M175" s="108"/>
      <c r="N175" s="100"/>
    </row>
    <row r="176" spans="1:14" ht="12.75" hidden="1" customHeight="1">
      <c r="A176" s="758"/>
      <c r="B176" s="746"/>
      <c r="C176" s="15"/>
      <c r="D176" s="60"/>
      <c r="E176" s="56">
        <v>19</v>
      </c>
      <c r="F176" s="57" t="s">
        <v>167</v>
      </c>
      <c r="G176" s="34" t="s">
        <v>214</v>
      </c>
      <c r="H176" s="20" t="s">
        <v>212</v>
      </c>
      <c r="I176" s="98">
        <v>0</v>
      </c>
      <c r="J176" s="20" t="s">
        <v>236</v>
      </c>
      <c r="K176" s="21"/>
      <c r="L176" s="35"/>
      <c r="M176" s="108"/>
      <c r="N176" s="91"/>
    </row>
    <row r="177" spans="1:14" ht="12.75" hidden="1" customHeight="1">
      <c r="A177" s="758"/>
      <c r="B177" s="746"/>
      <c r="C177" s="15"/>
      <c r="D177" s="60"/>
      <c r="E177" s="56">
        <v>20</v>
      </c>
      <c r="F177" s="57" t="s">
        <v>168</v>
      </c>
      <c r="G177" s="34" t="s">
        <v>214</v>
      </c>
      <c r="H177" s="20" t="s">
        <v>212</v>
      </c>
      <c r="I177" s="98">
        <v>0</v>
      </c>
      <c r="J177" s="34" t="s">
        <v>236</v>
      </c>
      <c r="K177" s="35"/>
      <c r="L177" s="35"/>
      <c r="M177" s="108"/>
      <c r="N177" s="100"/>
    </row>
    <row r="178" spans="1:14" ht="12.75" hidden="1" customHeight="1">
      <c r="A178" s="758"/>
      <c r="B178" s="746"/>
      <c r="C178" s="15"/>
      <c r="D178" s="60"/>
      <c r="E178" s="56"/>
      <c r="F178" s="57"/>
      <c r="G178" s="34"/>
      <c r="H178" s="20"/>
      <c r="I178" s="98"/>
      <c r="J178" s="20"/>
      <c r="K178" s="21"/>
      <c r="L178" s="21"/>
      <c r="M178" s="108"/>
      <c r="N178" s="100"/>
    </row>
    <row r="179" spans="1:14" ht="12.75" hidden="1" customHeight="1">
      <c r="A179" s="758"/>
      <c r="B179" s="746"/>
      <c r="C179" s="15">
        <v>4</v>
      </c>
      <c r="D179" s="60" t="s">
        <v>209</v>
      </c>
      <c r="E179" s="56">
        <v>1</v>
      </c>
      <c r="F179" s="57" t="s">
        <v>169</v>
      </c>
      <c r="G179" s="34" t="s">
        <v>214</v>
      </c>
      <c r="H179" s="20" t="s">
        <v>212</v>
      </c>
      <c r="I179" s="97">
        <v>0</v>
      </c>
      <c r="J179" s="20" t="s">
        <v>236</v>
      </c>
      <c r="K179" s="21"/>
      <c r="L179" s="35"/>
      <c r="M179" s="108"/>
      <c r="N179" s="100"/>
    </row>
    <row r="180" spans="1:14" ht="12.75" hidden="1" customHeight="1">
      <c r="A180" s="758"/>
      <c r="B180" s="746"/>
      <c r="C180" s="15"/>
      <c r="D180" s="60"/>
      <c r="E180" s="56">
        <v>2</v>
      </c>
      <c r="F180" s="57" t="s">
        <v>170</v>
      </c>
      <c r="G180" s="34" t="s">
        <v>214</v>
      </c>
      <c r="H180" s="20" t="s">
        <v>212</v>
      </c>
      <c r="I180" s="98">
        <v>0</v>
      </c>
      <c r="J180" s="20" t="s">
        <v>220</v>
      </c>
      <c r="K180" s="21"/>
      <c r="L180" s="35" t="s">
        <v>229</v>
      </c>
      <c r="M180" s="108"/>
      <c r="N180" s="100"/>
    </row>
    <row r="181" spans="1:14" ht="12.75" hidden="1" customHeight="1">
      <c r="A181" s="758"/>
      <c r="B181" s="746"/>
      <c r="C181" s="15"/>
      <c r="D181" s="60"/>
      <c r="E181" s="56">
        <v>3</v>
      </c>
      <c r="F181" s="57" t="s">
        <v>248</v>
      </c>
      <c r="G181" s="34" t="s">
        <v>214</v>
      </c>
      <c r="H181" s="20" t="s">
        <v>212</v>
      </c>
      <c r="I181" s="97">
        <v>7379000</v>
      </c>
      <c r="J181" s="20" t="s">
        <v>220</v>
      </c>
      <c r="K181" s="21"/>
      <c r="L181" s="35" t="s">
        <v>229</v>
      </c>
      <c r="M181" s="108"/>
      <c r="N181" s="100"/>
    </row>
    <row r="182" spans="1:14" ht="12.75" hidden="1" customHeight="1">
      <c r="A182" s="758"/>
      <c r="B182" s="746"/>
      <c r="C182" s="15"/>
      <c r="D182" s="60"/>
      <c r="E182" s="56">
        <v>4</v>
      </c>
      <c r="F182" s="57" t="s">
        <v>171</v>
      </c>
      <c r="G182" s="34" t="s">
        <v>214</v>
      </c>
      <c r="H182" s="20" t="s">
        <v>212</v>
      </c>
      <c r="I182" s="97">
        <v>14718000</v>
      </c>
      <c r="J182" s="20" t="s">
        <v>220</v>
      </c>
      <c r="K182" s="21"/>
      <c r="L182" s="35" t="s">
        <v>229</v>
      </c>
      <c r="M182" s="108"/>
      <c r="N182" s="100"/>
    </row>
    <row r="183" spans="1:14" ht="12.75" hidden="1" customHeight="1">
      <c r="A183" s="758"/>
      <c r="B183" s="746"/>
      <c r="C183" s="15"/>
      <c r="D183" s="60"/>
      <c r="E183" s="56">
        <v>5</v>
      </c>
      <c r="F183" s="57" t="s">
        <v>172</v>
      </c>
      <c r="G183" s="34" t="s">
        <v>214</v>
      </c>
      <c r="H183" s="20" t="s">
        <v>212</v>
      </c>
      <c r="I183" s="97">
        <v>0</v>
      </c>
      <c r="J183" s="20" t="s">
        <v>236</v>
      </c>
      <c r="K183" s="21"/>
      <c r="L183" s="35"/>
      <c r="M183" s="108"/>
      <c r="N183" s="100"/>
    </row>
    <row r="184" spans="1:14" ht="12.75" hidden="1" customHeight="1">
      <c r="A184" s="758"/>
      <c r="B184" s="746"/>
      <c r="C184" s="15"/>
      <c r="D184" s="60"/>
      <c r="E184" s="56">
        <v>6</v>
      </c>
      <c r="F184" s="57" t="s">
        <v>173</v>
      </c>
      <c r="G184" s="34" t="s">
        <v>214</v>
      </c>
      <c r="H184" s="20" t="s">
        <v>212</v>
      </c>
      <c r="I184" s="97">
        <v>0</v>
      </c>
      <c r="J184" s="20" t="s">
        <v>236</v>
      </c>
      <c r="K184" s="21"/>
      <c r="L184" s="35"/>
      <c r="M184" s="108"/>
      <c r="N184" s="100"/>
    </row>
    <row r="185" spans="1:14" ht="12.75" hidden="1" customHeight="1">
      <c r="A185" s="758"/>
      <c r="B185" s="746"/>
      <c r="C185" s="15"/>
      <c r="D185" s="60"/>
      <c r="E185" s="56">
        <v>7</v>
      </c>
      <c r="F185" s="57" t="s">
        <v>174</v>
      </c>
      <c r="G185" s="34" t="s">
        <v>214</v>
      </c>
      <c r="H185" s="20" t="s">
        <v>212</v>
      </c>
      <c r="I185" s="97">
        <v>0</v>
      </c>
      <c r="J185" s="20" t="s">
        <v>236</v>
      </c>
      <c r="K185" s="21"/>
      <c r="L185" s="35"/>
      <c r="M185" s="108"/>
      <c r="N185" s="100"/>
    </row>
    <row r="186" spans="1:14" ht="12.75" hidden="1" customHeight="1">
      <c r="A186" s="758"/>
      <c r="B186" s="746"/>
      <c r="C186" s="15"/>
      <c r="D186" s="60"/>
      <c r="E186" s="56"/>
      <c r="F186" s="57"/>
      <c r="G186" s="34"/>
      <c r="H186" s="20"/>
      <c r="I186" s="19"/>
      <c r="J186" s="20"/>
      <c r="K186" s="21"/>
      <c r="L186" s="21"/>
      <c r="M186" s="108"/>
      <c r="N186" s="100"/>
    </row>
    <row r="187" spans="1:14" ht="12.75" hidden="1" customHeight="1" thickBot="1">
      <c r="A187" s="758"/>
      <c r="B187" s="746"/>
      <c r="C187" s="15"/>
      <c r="D187" s="60"/>
      <c r="E187" s="56"/>
      <c r="F187" s="57"/>
      <c r="G187" s="34"/>
      <c r="H187" s="20"/>
      <c r="I187" s="19"/>
      <c r="J187" s="20"/>
      <c r="K187" s="21"/>
      <c r="L187" s="21"/>
      <c r="M187" s="108"/>
      <c r="N187" s="100"/>
    </row>
    <row r="188" spans="1:14" ht="14.4" hidden="1" thickBot="1">
      <c r="A188" s="40" t="s">
        <v>19</v>
      </c>
      <c r="B188" s="41"/>
      <c r="C188" s="41"/>
      <c r="D188" s="41"/>
      <c r="E188" s="41"/>
      <c r="F188" s="41"/>
      <c r="G188" s="41"/>
      <c r="H188" s="41"/>
      <c r="I188" s="61">
        <f>SUM(I73:I187)</f>
        <v>735930000</v>
      </c>
      <c r="J188" s="62"/>
      <c r="K188" s="62"/>
      <c r="L188" s="111"/>
      <c r="M188" s="111"/>
      <c r="N188" s="102"/>
    </row>
    <row r="189" spans="1:14" ht="12.75" hidden="1" customHeight="1">
      <c r="A189" s="752">
        <v>3</v>
      </c>
      <c r="B189" s="746" t="s">
        <v>20</v>
      </c>
      <c r="C189" s="116">
        <v>1</v>
      </c>
      <c r="D189" s="117" t="s">
        <v>239</v>
      </c>
      <c r="E189" s="63">
        <v>1</v>
      </c>
      <c r="F189" s="64" t="s">
        <v>175</v>
      </c>
      <c r="G189" s="95" t="s">
        <v>214</v>
      </c>
      <c r="H189" s="20" t="s">
        <v>212</v>
      </c>
      <c r="I189" s="97">
        <v>9090000</v>
      </c>
      <c r="J189" s="20" t="s">
        <v>213</v>
      </c>
      <c r="K189" s="21"/>
      <c r="L189" s="21" t="s">
        <v>229</v>
      </c>
      <c r="M189" s="108"/>
      <c r="N189" s="100"/>
    </row>
    <row r="190" spans="1:14" ht="15" hidden="1" customHeight="1">
      <c r="A190" s="752"/>
      <c r="B190" s="746"/>
      <c r="C190" s="28"/>
      <c r="D190" s="118"/>
      <c r="E190" s="30">
        <v>2</v>
      </c>
      <c r="F190" s="66" t="s">
        <v>176</v>
      </c>
      <c r="G190" s="95" t="s">
        <v>214</v>
      </c>
      <c r="H190" s="20" t="s">
        <v>212</v>
      </c>
      <c r="I190" s="97">
        <v>12121000</v>
      </c>
      <c r="J190" s="20" t="s">
        <v>213</v>
      </c>
      <c r="K190" s="21"/>
      <c r="L190" s="21" t="s">
        <v>229</v>
      </c>
      <c r="M190" s="108"/>
      <c r="N190" s="100"/>
    </row>
    <row r="191" spans="1:14" ht="15" hidden="1" customHeight="1">
      <c r="A191" s="752"/>
      <c r="B191" s="746"/>
      <c r="C191" s="28"/>
      <c r="D191" s="118"/>
      <c r="E191" s="30">
        <v>3</v>
      </c>
      <c r="F191" s="66" t="s">
        <v>177</v>
      </c>
      <c r="G191" s="95" t="s">
        <v>214</v>
      </c>
      <c r="H191" s="20" t="s">
        <v>212</v>
      </c>
      <c r="I191" s="97">
        <v>4040000</v>
      </c>
      <c r="J191" s="20" t="s">
        <v>213</v>
      </c>
      <c r="K191" s="21"/>
      <c r="L191" s="21" t="s">
        <v>229</v>
      </c>
      <c r="M191" s="108"/>
      <c r="N191" s="100"/>
    </row>
    <row r="192" spans="1:14" ht="15" hidden="1" customHeight="1">
      <c r="A192" s="752"/>
      <c r="B192" s="746"/>
      <c r="C192" s="28"/>
      <c r="D192" s="118"/>
      <c r="E192" s="30">
        <v>4</v>
      </c>
      <c r="F192" s="68" t="s">
        <v>178</v>
      </c>
      <c r="G192" s="95" t="s">
        <v>214</v>
      </c>
      <c r="H192" s="20" t="s">
        <v>212</v>
      </c>
      <c r="I192" s="97">
        <v>4040000</v>
      </c>
      <c r="J192" s="20" t="s">
        <v>213</v>
      </c>
      <c r="K192" s="21"/>
      <c r="L192" s="21" t="s">
        <v>229</v>
      </c>
      <c r="M192" s="108"/>
      <c r="N192" s="100"/>
    </row>
    <row r="193" spans="1:14" ht="15" hidden="1" customHeight="1">
      <c r="A193" s="752"/>
      <c r="B193" s="746"/>
      <c r="C193" s="28"/>
      <c r="D193" s="118"/>
      <c r="E193" s="30">
        <v>5</v>
      </c>
      <c r="F193" s="68" t="s">
        <v>179</v>
      </c>
      <c r="G193" s="95" t="s">
        <v>214</v>
      </c>
      <c r="H193" s="20" t="s">
        <v>212</v>
      </c>
      <c r="I193" s="97">
        <v>3030000</v>
      </c>
      <c r="J193" s="20" t="s">
        <v>213</v>
      </c>
      <c r="K193" s="21"/>
      <c r="L193" s="21" t="s">
        <v>229</v>
      </c>
      <c r="M193" s="108"/>
      <c r="N193" s="100"/>
    </row>
    <row r="194" spans="1:14" ht="15" hidden="1" customHeight="1">
      <c r="A194" s="752"/>
      <c r="B194" s="746"/>
      <c r="C194" s="28"/>
      <c r="D194" s="118"/>
      <c r="E194" s="30">
        <v>6</v>
      </c>
      <c r="F194" s="68" t="s">
        <v>180</v>
      </c>
      <c r="G194" s="95" t="s">
        <v>214</v>
      </c>
      <c r="H194" s="20" t="s">
        <v>212</v>
      </c>
      <c r="I194" s="97">
        <v>5050000</v>
      </c>
      <c r="J194" s="20" t="s">
        <v>213</v>
      </c>
      <c r="K194" s="21"/>
      <c r="L194" s="21" t="s">
        <v>229</v>
      </c>
      <c r="M194" s="108"/>
      <c r="N194" s="100"/>
    </row>
    <row r="195" spans="1:14" ht="15" hidden="1" customHeight="1">
      <c r="A195" s="752"/>
      <c r="B195" s="746"/>
      <c r="C195" s="28"/>
      <c r="D195" s="118"/>
      <c r="E195" s="30">
        <v>7</v>
      </c>
      <c r="F195" s="68" t="s">
        <v>181</v>
      </c>
      <c r="G195" s="95" t="s">
        <v>214</v>
      </c>
      <c r="H195" s="20" t="s">
        <v>212</v>
      </c>
      <c r="I195" s="97">
        <v>12121000</v>
      </c>
      <c r="J195" s="20" t="s">
        <v>213</v>
      </c>
      <c r="K195" s="21"/>
      <c r="L195" s="21" t="s">
        <v>229</v>
      </c>
      <c r="M195" s="108"/>
      <c r="N195" s="100"/>
    </row>
    <row r="196" spans="1:14" ht="15" hidden="1" customHeight="1">
      <c r="A196" s="752"/>
      <c r="B196" s="746"/>
      <c r="C196" s="28"/>
      <c r="D196" s="118"/>
      <c r="E196" s="30">
        <v>8</v>
      </c>
      <c r="F196" s="66" t="s">
        <v>182</v>
      </c>
      <c r="G196" s="95" t="s">
        <v>214</v>
      </c>
      <c r="H196" s="20" t="s">
        <v>212</v>
      </c>
      <c r="I196" s="97">
        <v>10101000</v>
      </c>
      <c r="J196" s="20" t="s">
        <v>213</v>
      </c>
      <c r="K196" s="21"/>
      <c r="L196" s="21" t="s">
        <v>229</v>
      </c>
      <c r="M196" s="108"/>
      <c r="N196" s="100"/>
    </row>
    <row r="197" spans="1:14" ht="15" hidden="1" customHeight="1">
      <c r="A197" s="752"/>
      <c r="B197" s="746"/>
      <c r="C197" s="28"/>
      <c r="D197" s="118"/>
      <c r="E197" s="30">
        <v>9</v>
      </c>
      <c r="F197" s="66" t="s">
        <v>183</v>
      </c>
      <c r="G197" s="95" t="s">
        <v>214</v>
      </c>
      <c r="H197" s="20" t="s">
        <v>212</v>
      </c>
      <c r="I197" s="97">
        <v>7070000</v>
      </c>
      <c r="J197" s="20" t="s">
        <v>213</v>
      </c>
      <c r="K197" s="21"/>
      <c r="L197" s="21" t="s">
        <v>229</v>
      </c>
      <c r="M197" s="108"/>
      <c r="N197" s="100"/>
    </row>
    <row r="198" spans="1:14" ht="15" hidden="1" customHeight="1">
      <c r="A198" s="752"/>
      <c r="B198" s="746"/>
      <c r="C198" s="28"/>
      <c r="D198" s="118"/>
      <c r="E198" s="30">
        <v>10</v>
      </c>
      <c r="F198" s="66" t="s">
        <v>184</v>
      </c>
      <c r="G198" s="95" t="s">
        <v>214</v>
      </c>
      <c r="H198" s="20" t="s">
        <v>212</v>
      </c>
      <c r="I198" s="97">
        <v>10101000</v>
      </c>
      <c r="J198" s="20" t="s">
        <v>213</v>
      </c>
      <c r="K198" s="21"/>
      <c r="L198" s="21" t="s">
        <v>229</v>
      </c>
      <c r="M198" s="108"/>
      <c r="N198" s="100"/>
    </row>
    <row r="199" spans="1:14" ht="15" hidden="1" customHeight="1">
      <c r="A199" s="752"/>
      <c r="B199" s="746"/>
      <c r="C199" s="28"/>
      <c r="D199" s="118"/>
      <c r="E199" s="30">
        <v>11</v>
      </c>
      <c r="F199" s="66" t="s">
        <v>185</v>
      </c>
      <c r="G199" s="95" t="s">
        <v>214</v>
      </c>
      <c r="H199" s="20" t="s">
        <v>212</v>
      </c>
      <c r="I199" s="97">
        <v>14141000</v>
      </c>
      <c r="J199" s="20" t="s">
        <v>213</v>
      </c>
      <c r="K199" s="21"/>
      <c r="L199" s="21" t="s">
        <v>229</v>
      </c>
      <c r="M199" s="108"/>
      <c r="N199" s="100"/>
    </row>
    <row r="200" spans="1:14" ht="15" hidden="1" customHeight="1">
      <c r="A200" s="752"/>
      <c r="B200" s="746"/>
      <c r="C200" s="28"/>
      <c r="D200" s="118"/>
      <c r="E200" s="30">
        <v>12</v>
      </c>
      <c r="F200" s="66" t="s">
        <v>21</v>
      </c>
      <c r="G200" s="95" t="s">
        <v>214</v>
      </c>
      <c r="H200" s="20" t="s">
        <v>212</v>
      </c>
      <c r="I200" s="97">
        <v>10105000</v>
      </c>
      <c r="J200" s="20" t="s">
        <v>213</v>
      </c>
      <c r="K200" s="21"/>
      <c r="L200" s="21" t="s">
        <v>229</v>
      </c>
      <c r="M200" s="108"/>
      <c r="N200" s="100"/>
    </row>
    <row r="201" spans="1:14" ht="15" hidden="1" customHeight="1" thickBot="1">
      <c r="A201" s="752"/>
      <c r="B201" s="746"/>
      <c r="C201" s="115"/>
      <c r="D201" s="114"/>
      <c r="E201" s="70"/>
      <c r="F201" s="71"/>
      <c r="G201" s="95"/>
      <c r="H201" s="20"/>
      <c r="I201" s="19"/>
      <c r="J201" s="20"/>
      <c r="K201" s="21"/>
      <c r="L201" s="21"/>
      <c r="M201" s="108"/>
      <c r="N201" s="100"/>
    </row>
    <row r="202" spans="1:14" ht="14.4" hidden="1" thickBot="1">
      <c r="A202" s="40" t="s">
        <v>22</v>
      </c>
      <c r="B202" s="41"/>
      <c r="C202" s="41"/>
      <c r="D202" s="41"/>
      <c r="E202" s="41"/>
      <c r="F202" s="41"/>
      <c r="G202" s="41"/>
      <c r="H202" s="41"/>
      <c r="I202" s="61">
        <f>SUM(I189:I201)</f>
        <v>101010000</v>
      </c>
      <c r="J202" s="72"/>
      <c r="K202" s="72"/>
      <c r="L202" s="112"/>
      <c r="M202" s="110"/>
      <c r="N202" s="103"/>
    </row>
    <row r="203" spans="1:14" ht="15" hidden="1" customHeight="1">
      <c r="A203" s="752">
        <v>4</v>
      </c>
      <c r="B203" s="746" t="s">
        <v>23</v>
      </c>
      <c r="C203" s="95">
        <v>1</v>
      </c>
      <c r="D203" s="73" t="s">
        <v>210</v>
      </c>
      <c r="E203" s="74">
        <v>1</v>
      </c>
      <c r="F203" s="75" t="s">
        <v>186</v>
      </c>
      <c r="G203" s="20" t="s">
        <v>214</v>
      </c>
      <c r="H203" s="20" t="s">
        <v>212</v>
      </c>
      <c r="I203" s="133">
        <v>4329000</v>
      </c>
      <c r="J203" s="20" t="s">
        <v>220</v>
      </c>
      <c r="K203" s="21"/>
      <c r="L203" s="24" t="s">
        <v>229</v>
      </c>
      <c r="M203" s="24"/>
      <c r="N203" s="92"/>
    </row>
    <row r="204" spans="1:14" ht="15" hidden="1" customHeight="1">
      <c r="A204" s="752"/>
      <c r="B204" s="746"/>
      <c r="C204" s="15"/>
      <c r="D204" s="77"/>
      <c r="E204" s="53">
        <v>2</v>
      </c>
      <c r="F204" s="76" t="s">
        <v>249</v>
      </c>
      <c r="G204" s="20" t="s">
        <v>214</v>
      </c>
      <c r="H204" s="20" t="s">
        <v>212</v>
      </c>
      <c r="I204" s="134">
        <v>4329000</v>
      </c>
      <c r="J204" s="20" t="s">
        <v>220</v>
      </c>
      <c r="K204" s="21"/>
      <c r="L204" s="24" t="s">
        <v>229</v>
      </c>
      <c r="M204" s="24"/>
      <c r="N204" s="92"/>
    </row>
    <row r="205" spans="1:14" ht="15" hidden="1" customHeight="1">
      <c r="A205" s="752"/>
      <c r="B205" s="746"/>
      <c r="C205" s="15"/>
      <c r="D205" s="77"/>
      <c r="E205" s="53">
        <v>3</v>
      </c>
      <c r="F205" s="76" t="s">
        <v>187</v>
      </c>
      <c r="G205" s="20" t="s">
        <v>214</v>
      </c>
      <c r="H205" s="20" t="s">
        <v>212</v>
      </c>
      <c r="I205" s="134">
        <v>4329000</v>
      </c>
      <c r="J205" s="20" t="s">
        <v>220</v>
      </c>
      <c r="K205" s="21"/>
      <c r="L205" s="24" t="s">
        <v>229</v>
      </c>
      <c r="M205" s="24"/>
      <c r="N205" s="92"/>
    </row>
    <row r="206" spans="1:14" ht="15" hidden="1" customHeight="1">
      <c r="A206" s="752"/>
      <c r="B206" s="746"/>
      <c r="C206" s="15"/>
      <c r="D206" s="77"/>
      <c r="E206" s="53">
        <v>4</v>
      </c>
      <c r="F206" s="76" t="s">
        <v>188</v>
      </c>
      <c r="G206" s="20" t="s">
        <v>214</v>
      </c>
      <c r="H206" s="20" t="s">
        <v>212</v>
      </c>
      <c r="I206" s="134">
        <v>4329000</v>
      </c>
      <c r="J206" s="20" t="s">
        <v>220</v>
      </c>
      <c r="K206" s="21"/>
      <c r="L206" s="24" t="s">
        <v>229</v>
      </c>
      <c r="M206" s="24"/>
      <c r="N206" s="92"/>
    </row>
    <row r="207" spans="1:14" ht="15" hidden="1" customHeight="1">
      <c r="A207" s="752"/>
      <c r="B207" s="746"/>
      <c r="C207" s="15"/>
      <c r="D207" s="77"/>
      <c r="E207" s="53">
        <v>5</v>
      </c>
      <c r="F207" s="76" t="s">
        <v>215</v>
      </c>
      <c r="G207" s="20" t="s">
        <v>214</v>
      </c>
      <c r="H207" s="20" t="s">
        <v>212</v>
      </c>
      <c r="I207" s="134">
        <v>4329000</v>
      </c>
      <c r="J207" s="20" t="s">
        <v>220</v>
      </c>
      <c r="K207" s="21"/>
      <c r="L207" s="24" t="s">
        <v>229</v>
      </c>
      <c r="M207" s="24"/>
      <c r="N207" s="92"/>
    </row>
    <row r="208" spans="1:14" ht="15" hidden="1" customHeight="1">
      <c r="A208" s="752"/>
      <c r="B208" s="746"/>
      <c r="C208" s="15"/>
      <c r="D208" s="27"/>
      <c r="E208" s="53">
        <v>6</v>
      </c>
      <c r="F208" s="76" t="s">
        <v>189</v>
      </c>
      <c r="G208" s="20" t="s">
        <v>214</v>
      </c>
      <c r="H208" s="20" t="s">
        <v>212</v>
      </c>
      <c r="I208" s="134">
        <v>4329000</v>
      </c>
      <c r="J208" s="20" t="s">
        <v>220</v>
      </c>
      <c r="K208" s="21"/>
      <c r="L208" s="24" t="s">
        <v>229</v>
      </c>
      <c r="M208" s="24"/>
      <c r="N208" s="92"/>
    </row>
    <row r="209" spans="1:14" ht="15" hidden="1" customHeight="1">
      <c r="A209" s="752"/>
      <c r="B209" s="746"/>
      <c r="C209" s="28"/>
      <c r="D209" s="49"/>
      <c r="E209" s="53">
        <v>7</v>
      </c>
      <c r="F209" s="76" t="s">
        <v>190</v>
      </c>
      <c r="G209" s="20" t="s">
        <v>214</v>
      </c>
      <c r="H209" s="20" t="s">
        <v>212</v>
      </c>
      <c r="I209" s="134">
        <v>28138000</v>
      </c>
      <c r="J209" s="20" t="s">
        <v>220</v>
      </c>
      <c r="K209" s="21"/>
      <c r="L209" s="24" t="s">
        <v>229</v>
      </c>
      <c r="M209" s="24"/>
      <c r="N209" s="92"/>
    </row>
    <row r="210" spans="1:14" ht="15" hidden="1" customHeight="1">
      <c r="A210" s="752"/>
      <c r="B210" s="746"/>
      <c r="C210" s="28"/>
      <c r="D210" s="49"/>
      <c r="E210" s="53">
        <v>8</v>
      </c>
      <c r="F210" s="76" t="s">
        <v>191</v>
      </c>
      <c r="G210" s="20" t="s">
        <v>214</v>
      </c>
      <c r="H210" s="20" t="s">
        <v>212</v>
      </c>
      <c r="I210" s="134">
        <v>4329000</v>
      </c>
      <c r="J210" s="20" t="s">
        <v>220</v>
      </c>
      <c r="K210" s="21"/>
      <c r="L210" s="24" t="s">
        <v>229</v>
      </c>
      <c r="M210" s="24"/>
      <c r="N210" s="92"/>
    </row>
    <row r="211" spans="1:14" ht="15" hidden="1" customHeight="1">
      <c r="A211" s="752"/>
      <c r="B211" s="746"/>
      <c r="C211" s="28"/>
      <c r="D211" s="49"/>
      <c r="E211" s="53">
        <v>9</v>
      </c>
      <c r="F211" s="76" t="s">
        <v>192</v>
      </c>
      <c r="G211" s="20" t="s">
        <v>214</v>
      </c>
      <c r="H211" s="20" t="s">
        <v>212</v>
      </c>
      <c r="I211" s="134">
        <v>4329000</v>
      </c>
      <c r="J211" s="20" t="s">
        <v>220</v>
      </c>
      <c r="K211" s="21"/>
      <c r="L211" s="24" t="s">
        <v>229</v>
      </c>
      <c r="M211" s="24"/>
      <c r="N211" s="92"/>
    </row>
    <row r="212" spans="1:14" ht="15" hidden="1" customHeight="1">
      <c r="A212" s="752"/>
      <c r="B212" s="746"/>
      <c r="C212" s="15"/>
      <c r="D212" s="27"/>
      <c r="E212" s="53">
        <v>10</v>
      </c>
      <c r="F212" s="76" t="s">
        <v>193</v>
      </c>
      <c r="G212" s="20" t="s">
        <v>214</v>
      </c>
      <c r="H212" s="20" t="s">
        <v>212</v>
      </c>
      <c r="I212" s="134">
        <v>8658000</v>
      </c>
      <c r="J212" s="20" t="s">
        <v>220</v>
      </c>
      <c r="K212" s="21"/>
      <c r="L212" s="24" t="s">
        <v>229</v>
      </c>
      <c r="M212" s="24"/>
      <c r="N212" s="92"/>
    </row>
    <row r="213" spans="1:14" ht="15" hidden="1" customHeight="1">
      <c r="A213" s="752"/>
      <c r="B213" s="746"/>
      <c r="C213" s="15"/>
      <c r="D213" s="27"/>
      <c r="E213" s="53">
        <v>11</v>
      </c>
      <c r="F213" s="76" t="s">
        <v>194</v>
      </c>
      <c r="G213" s="20" t="s">
        <v>214</v>
      </c>
      <c r="H213" s="20" t="s">
        <v>212</v>
      </c>
      <c r="I213" s="134">
        <v>2164000</v>
      </c>
      <c r="J213" s="20" t="s">
        <v>220</v>
      </c>
      <c r="K213" s="21"/>
      <c r="L213" s="24" t="s">
        <v>229</v>
      </c>
      <c r="M213" s="24"/>
      <c r="N213" s="92"/>
    </row>
    <row r="214" spans="1:14" ht="15" hidden="1" customHeight="1">
      <c r="A214" s="752"/>
      <c r="B214" s="746"/>
      <c r="C214" s="15"/>
      <c r="D214" s="27"/>
      <c r="E214" s="53">
        <v>12</v>
      </c>
      <c r="F214" s="76" t="s">
        <v>196</v>
      </c>
      <c r="G214" s="20" t="s">
        <v>214</v>
      </c>
      <c r="H214" s="20" t="s">
        <v>212</v>
      </c>
      <c r="I214" s="134">
        <v>8658000</v>
      </c>
      <c r="J214" s="20" t="s">
        <v>220</v>
      </c>
      <c r="K214" s="21"/>
      <c r="L214" s="24" t="s">
        <v>229</v>
      </c>
      <c r="M214" s="24"/>
      <c r="N214" s="92"/>
    </row>
    <row r="215" spans="1:14" ht="15" hidden="1" customHeight="1">
      <c r="A215" s="752"/>
      <c r="B215" s="746"/>
      <c r="C215" s="28"/>
      <c r="D215" s="49"/>
      <c r="E215" s="53">
        <v>13</v>
      </c>
      <c r="F215" s="76" t="s">
        <v>250</v>
      </c>
      <c r="G215" s="20" t="s">
        <v>214</v>
      </c>
      <c r="H215" s="20" t="s">
        <v>212</v>
      </c>
      <c r="I215" s="134">
        <v>2164000</v>
      </c>
      <c r="J215" s="20" t="s">
        <v>220</v>
      </c>
      <c r="K215" s="21"/>
      <c r="L215" s="24" t="s">
        <v>229</v>
      </c>
      <c r="M215" s="24"/>
      <c r="N215" s="92"/>
    </row>
    <row r="216" spans="1:14" ht="15" hidden="1" customHeight="1">
      <c r="A216" s="752"/>
      <c r="B216" s="746"/>
      <c r="C216" s="28"/>
      <c r="D216" s="49"/>
      <c r="E216" s="53">
        <v>14</v>
      </c>
      <c r="F216" s="76" t="s">
        <v>197</v>
      </c>
      <c r="G216" s="20" t="s">
        <v>214</v>
      </c>
      <c r="H216" s="20" t="s">
        <v>212</v>
      </c>
      <c r="I216" s="134">
        <v>6493000</v>
      </c>
      <c r="J216" s="20" t="s">
        <v>220</v>
      </c>
      <c r="K216" s="21"/>
      <c r="L216" s="24" t="s">
        <v>229</v>
      </c>
      <c r="M216" s="24"/>
      <c r="N216" s="92"/>
    </row>
    <row r="217" spans="1:14" ht="15" hidden="1" customHeight="1">
      <c r="A217" s="752"/>
      <c r="B217" s="746"/>
      <c r="C217" s="15"/>
      <c r="D217" s="49"/>
      <c r="E217" s="53">
        <v>15</v>
      </c>
      <c r="F217" s="76" t="s">
        <v>195</v>
      </c>
      <c r="G217" s="20" t="s">
        <v>214</v>
      </c>
      <c r="H217" s="20" t="s">
        <v>212</v>
      </c>
      <c r="I217" s="134">
        <v>8658000</v>
      </c>
      <c r="J217" s="20" t="s">
        <v>220</v>
      </c>
      <c r="K217" s="21"/>
      <c r="L217" s="24" t="s">
        <v>229</v>
      </c>
      <c r="M217" s="24"/>
      <c r="N217" s="92"/>
    </row>
    <row r="218" spans="1:14" ht="15" hidden="1" customHeight="1">
      <c r="A218" s="752"/>
      <c r="B218" s="746"/>
      <c r="C218" s="140"/>
      <c r="D218" s="141"/>
      <c r="E218" s="53">
        <v>16</v>
      </c>
      <c r="F218" s="76" t="s">
        <v>260</v>
      </c>
      <c r="G218" s="34" t="s">
        <v>214</v>
      </c>
      <c r="H218" s="34" t="s">
        <v>212</v>
      </c>
      <c r="I218" s="98">
        <v>4500000</v>
      </c>
      <c r="J218" s="34" t="s">
        <v>220</v>
      </c>
      <c r="K218" s="35"/>
      <c r="L218" s="39" t="s">
        <v>229</v>
      </c>
      <c r="M218" s="39"/>
      <c r="N218" s="91"/>
    </row>
    <row r="219" spans="1:14" ht="30" hidden="1" customHeight="1">
      <c r="A219" s="752"/>
      <c r="B219" s="746"/>
      <c r="C219" s="140"/>
      <c r="D219" s="141"/>
      <c r="E219" s="53">
        <v>17</v>
      </c>
      <c r="F219" s="136" t="s">
        <v>261</v>
      </c>
      <c r="G219" s="34" t="s">
        <v>214</v>
      </c>
      <c r="H219" s="34" t="s">
        <v>212</v>
      </c>
      <c r="I219" s="98">
        <v>9500000</v>
      </c>
      <c r="J219" s="34" t="s">
        <v>220</v>
      </c>
      <c r="K219" s="35"/>
      <c r="L219" s="35" t="s">
        <v>229</v>
      </c>
      <c r="M219" s="138"/>
      <c r="N219" s="91"/>
    </row>
    <row r="220" spans="1:14" ht="15" hidden="1" customHeight="1">
      <c r="A220" s="752"/>
      <c r="B220" s="746"/>
      <c r="C220" s="28"/>
      <c r="D220" s="49"/>
      <c r="E220" s="53"/>
      <c r="F220" s="76"/>
      <c r="G220" s="20"/>
      <c r="H220" s="20"/>
      <c r="I220" s="134"/>
      <c r="J220" s="20"/>
      <c r="K220" s="21"/>
      <c r="L220" s="24"/>
      <c r="M220" s="24"/>
      <c r="N220" s="92"/>
    </row>
    <row r="221" spans="1:14" ht="15" hidden="1" customHeight="1">
      <c r="A221" s="752"/>
      <c r="B221" s="746"/>
      <c r="C221" s="28">
        <v>2</v>
      </c>
      <c r="D221" s="49" t="s">
        <v>216</v>
      </c>
      <c r="E221" s="53">
        <v>1</v>
      </c>
      <c r="F221" s="76" t="s">
        <v>240</v>
      </c>
      <c r="G221" s="20" t="s">
        <v>214</v>
      </c>
      <c r="H221" s="20" t="s">
        <v>212</v>
      </c>
      <c r="I221" s="134">
        <v>10822000</v>
      </c>
      <c r="J221" s="20" t="s">
        <v>220</v>
      </c>
      <c r="K221" s="21"/>
      <c r="L221" s="24" t="s">
        <v>229</v>
      </c>
      <c r="M221" s="24"/>
      <c r="N221" s="92"/>
    </row>
    <row r="222" spans="1:14" ht="15" hidden="1" customHeight="1">
      <c r="A222" s="752"/>
      <c r="B222" s="746"/>
      <c r="C222" s="28"/>
      <c r="D222" s="49"/>
      <c r="E222" s="53">
        <v>2</v>
      </c>
      <c r="F222" s="76" t="s">
        <v>198</v>
      </c>
      <c r="G222" s="20" t="s">
        <v>214</v>
      </c>
      <c r="H222" s="20" t="s">
        <v>212</v>
      </c>
      <c r="I222" s="134">
        <v>8658000</v>
      </c>
      <c r="J222" s="20" t="s">
        <v>220</v>
      </c>
      <c r="K222" s="21"/>
      <c r="L222" s="24" t="s">
        <v>229</v>
      </c>
      <c r="M222" s="24"/>
      <c r="N222" s="92"/>
    </row>
    <row r="223" spans="1:14" ht="15" hidden="1" customHeight="1">
      <c r="A223" s="752"/>
      <c r="B223" s="746"/>
      <c r="C223" s="28"/>
      <c r="D223" s="49"/>
      <c r="E223" s="53">
        <v>3</v>
      </c>
      <c r="F223" s="76" t="s">
        <v>199</v>
      </c>
      <c r="G223" s="20" t="s">
        <v>214</v>
      </c>
      <c r="H223" s="20" t="s">
        <v>212</v>
      </c>
      <c r="I223" s="134">
        <v>19480000</v>
      </c>
      <c r="J223" s="20" t="s">
        <v>220</v>
      </c>
      <c r="K223" s="21"/>
      <c r="L223" s="24" t="s">
        <v>229</v>
      </c>
      <c r="M223" s="24"/>
      <c r="N223" s="92"/>
    </row>
    <row r="224" spans="1:14" ht="15" hidden="1" customHeight="1">
      <c r="A224" s="752"/>
      <c r="B224" s="746"/>
      <c r="C224" s="28"/>
      <c r="D224" s="49"/>
      <c r="E224" s="53">
        <v>4</v>
      </c>
      <c r="F224" s="76" t="s">
        <v>200</v>
      </c>
      <c r="G224" s="20" t="s">
        <v>214</v>
      </c>
      <c r="H224" s="20" t="s">
        <v>212</v>
      </c>
      <c r="I224" s="134">
        <v>10822000</v>
      </c>
      <c r="J224" s="20" t="s">
        <v>220</v>
      </c>
      <c r="K224" s="21"/>
      <c r="L224" s="24" t="s">
        <v>229</v>
      </c>
      <c r="M224" s="24"/>
      <c r="N224" s="92"/>
    </row>
    <row r="225" spans="1:14" ht="15" hidden="1" customHeight="1">
      <c r="A225" s="752"/>
      <c r="B225" s="746"/>
      <c r="C225" s="28"/>
      <c r="D225" s="49"/>
      <c r="E225" s="53">
        <v>5</v>
      </c>
      <c r="F225" s="76" t="s">
        <v>201</v>
      </c>
      <c r="G225" s="20" t="s">
        <v>214</v>
      </c>
      <c r="H225" s="20" t="s">
        <v>212</v>
      </c>
      <c r="I225" s="134">
        <v>17145000</v>
      </c>
      <c r="J225" s="20" t="s">
        <v>220</v>
      </c>
      <c r="K225" s="21"/>
      <c r="L225" s="24" t="s">
        <v>229</v>
      </c>
      <c r="M225" s="24"/>
      <c r="N225" s="92"/>
    </row>
    <row r="226" spans="1:14" ht="15" hidden="1" customHeight="1">
      <c r="A226" s="752"/>
      <c r="B226" s="746"/>
      <c r="C226" s="28"/>
      <c r="D226" s="49"/>
      <c r="E226" s="53">
        <v>6</v>
      </c>
      <c r="F226" s="76" t="s">
        <v>202</v>
      </c>
      <c r="G226" s="20" t="s">
        <v>214</v>
      </c>
      <c r="H226" s="20" t="s">
        <v>212</v>
      </c>
      <c r="I226" s="134">
        <v>10822000</v>
      </c>
      <c r="J226" s="20" t="s">
        <v>220</v>
      </c>
      <c r="K226" s="21"/>
      <c r="L226" s="24" t="s">
        <v>229</v>
      </c>
      <c r="M226" s="24"/>
      <c r="N226" s="92"/>
    </row>
    <row r="227" spans="1:14" ht="15" hidden="1" customHeight="1">
      <c r="A227" s="752"/>
      <c r="B227" s="746"/>
      <c r="C227" s="28"/>
      <c r="D227" s="49"/>
      <c r="E227" s="53">
        <v>7</v>
      </c>
      <c r="F227" s="76" t="s">
        <v>203</v>
      </c>
      <c r="G227" s="20" t="s">
        <v>214</v>
      </c>
      <c r="H227" s="20" t="s">
        <v>212</v>
      </c>
      <c r="I227" s="134">
        <v>12145000</v>
      </c>
      <c r="J227" s="20" t="s">
        <v>220</v>
      </c>
      <c r="K227" s="21"/>
      <c r="L227" s="24" t="s">
        <v>229</v>
      </c>
      <c r="M227" s="24"/>
      <c r="N227" s="92"/>
    </row>
    <row r="228" spans="1:14" ht="15" hidden="1" customHeight="1">
      <c r="A228" s="752"/>
      <c r="B228" s="746"/>
      <c r="C228" s="28"/>
      <c r="D228" s="49"/>
      <c r="E228" s="53">
        <v>8</v>
      </c>
      <c r="F228" s="76" t="s">
        <v>204</v>
      </c>
      <c r="G228" s="20" t="s">
        <v>214</v>
      </c>
      <c r="H228" s="20" t="s">
        <v>212</v>
      </c>
      <c r="I228" s="134">
        <v>2164000</v>
      </c>
      <c r="J228" s="20" t="s">
        <v>220</v>
      </c>
      <c r="K228" s="21"/>
      <c r="L228" s="24" t="s">
        <v>229</v>
      </c>
      <c r="M228" s="24"/>
      <c r="N228" s="92"/>
    </row>
    <row r="229" spans="1:14" ht="15" hidden="1" customHeight="1">
      <c r="A229" s="752"/>
      <c r="B229" s="746"/>
      <c r="C229" s="15"/>
      <c r="D229" s="27"/>
      <c r="E229" s="53">
        <v>9</v>
      </c>
      <c r="F229" s="76" t="s">
        <v>205</v>
      </c>
      <c r="G229" s="20" t="s">
        <v>214</v>
      </c>
      <c r="H229" s="20" t="s">
        <v>212</v>
      </c>
      <c r="I229" s="134">
        <v>10827000</v>
      </c>
      <c r="J229" s="20" t="s">
        <v>220</v>
      </c>
      <c r="K229" s="21"/>
      <c r="L229" s="24" t="s">
        <v>229</v>
      </c>
      <c r="M229" s="24"/>
      <c r="N229" s="92"/>
    </row>
    <row r="230" spans="1:14" ht="15" hidden="1" customHeight="1" thickBot="1">
      <c r="A230" s="752"/>
      <c r="B230" s="746"/>
      <c r="C230" s="28"/>
      <c r="D230" s="1"/>
      <c r="E230" s="53"/>
      <c r="F230" s="76"/>
      <c r="G230" s="52"/>
      <c r="H230" s="52"/>
      <c r="I230" s="19"/>
      <c r="J230" s="20"/>
      <c r="K230" s="21"/>
      <c r="L230" s="24"/>
      <c r="M230" s="24"/>
      <c r="N230" s="92"/>
    </row>
    <row r="231" spans="1:14" ht="15.75" hidden="1" customHeight="1">
      <c r="A231" s="78" t="s">
        <v>24</v>
      </c>
      <c r="B231" s="79"/>
      <c r="C231" s="79"/>
      <c r="D231" s="79"/>
      <c r="E231" s="79"/>
      <c r="F231" s="79"/>
      <c r="G231" s="79"/>
      <c r="H231" s="79"/>
      <c r="I231" s="80">
        <f>SUM(I203:I230)</f>
        <v>216450000</v>
      </c>
      <c r="J231" s="81"/>
      <c r="K231" s="81"/>
      <c r="L231" s="93"/>
      <c r="M231" s="93"/>
      <c r="N231" s="104"/>
    </row>
    <row r="232" spans="1:14" ht="15.75" hidden="1" customHeight="1">
      <c r="A232" s="82">
        <v>5</v>
      </c>
      <c r="B232" s="756" t="s">
        <v>25</v>
      </c>
      <c r="C232" s="756"/>
      <c r="D232" s="756"/>
      <c r="E232" s="44"/>
      <c r="F232" s="44"/>
      <c r="G232" s="44"/>
      <c r="H232" s="44"/>
      <c r="I232" s="126">
        <v>14430000</v>
      </c>
      <c r="J232" s="84" t="s">
        <v>213</v>
      </c>
      <c r="K232" s="84"/>
      <c r="L232" s="84" t="s">
        <v>229</v>
      </c>
      <c r="M232" s="94"/>
      <c r="N232" s="105"/>
    </row>
    <row r="233" spans="1:14" ht="15.75" hidden="1" customHeight="1" thickBot="1">
      <c r="A233" s="85" t="s">
        <v>26</v>
      </c>
      <c r="B233" s="86"/>
      <c r="C233" s="86"/>
      <c r="D233" s="86"/>
      <c r="E233" s="86"/>
      <c r="F233" s="86"/>
      <c r="G233" s="86"/>
      <c r="H233" s="86"/>
      <c r="I233" s="87">
        <f>I72+I188+I202+I231+I232</f>
        <v>1443000000</v>
      </c>
      <c r="J233" s="88"/>
      <c r="K233" s="88"/>
      <c r="L233" s="113"/>
      <c r="M233" s="113"/>
      <c r="N233" s="106"/>
    </row>
    <row r="234" spans="1:14" ht="15.75" hidden="1" customHeight="1">
      <c r="I234" s="119">
        <f>[2]Pendapatan!$D$12</f>
        <v>1443000000</v>
      </c>
    </row>
    <row r="235" spans="1:14" hidden="1">
      <c r="I235" s="129">
        <f>I233-I234</f>
        <v>0</v>
      </c>
      <c r="L235" s="755"/>
      <c r="M235" s="755"/>
      <c r="N235" s="755"/>
    </row>
    <row r="236" spans="1:14" hidden="1">
      <c r="I236" s="89"/>
      <c r="J236" s="128"/>
      <c r="K236" s="128"/>
      <c r="L236" s="131"/>
      <c r="M236" s="131"/>
      <c r="N236" s="131"/>
    </row>
    <row r="237" spans="1:14" hidden="1">
      <c r="D237" s="120" t="s">
        <v>27</v>
      </c>
      <c r="E237" s="3"/>
      <c r="H237" s="90"/>
      <c r="I237" s="794" t="s">
        <v>241</v>
      </c>
      <c r="J237" s="794"/>
      <c r="L237" s="44"/>
      <c r="M237" s="44"/>
      <c r="N237" s="44"/>
    </row>
    <row r="238" spans="1:14" ht="14.4" hidden="1">
      <c r="D238" s="121" t="s">
        <v>28</v>
      </c>
      <c r="E238" s="96"/>
      <c r="I238" s="794" t="s">
        <v>242</v>
      </c>
      <c r="J238" s="794"/>
      <c r="L238" s="44"/>
      <c r="M238" s="44"/>
      <c r="N238" s="44"/>
    </row>
    <row r="239" spans="1:14" ht="14.4" hidden="1">
      <c r="D239" s="121"/>
      <c r="E239" s="96"/>
      <c r="I239" s="3"/>
      <c r="L239" s="3"/>
      <c r="M239" s="3"/>
      <c r="N239" s="3"/>
    </row>
    <row r="240" spans="1:14" ht="14.4" hidden="1">
      <c r="D240" s="121"/>
      <c r="E240" s="96"/>
      <c r="I240" s="3"/>
      <c r="L240" s="3"/>
      <c r="M240" s="3"/>
      <c r="N240" s="3"/>
    </row>
    <row r="241" spans="1:22" ht="14.4" hidden="1">
      <c r="D241" s="122"/>
      <c r="I241" s="3"/>
    </row>
    <row r="242" spans="1:22" ht="14.4" hidden="1">
      <c r="D242" s="122"/>
      <c r="I242" s="3"/>
    </row>
    <row r="243" spans="1:22" ht="14.4" hidden="1">
      <c r="D243" s="135" t="s">
        <v>258</v>
      </c>
      <c r="E243" s="96"/>
      <c r="I243" s="796" t="s">
        <v>259</v>
      </c>
      <c r="J243" s="797"/>
      <c r="K243" s="247"/>
      <c r="L243" s="2"/>
      <c r="M243" s="2"/>
      <c r="N243" s="2"/>
    </row>
    <row r="244" spans="1:22" hidden="1"/>
    <row r="245" spans="1:22" hidden="1"/>
    <row r="246" spans="1:22" hidden="1"/>
    <row r="247" spans="1:22" hidden="1"/>
    <row r="248" spans="1:22" ht="15.6">
      <c r="A248" s="795" t="s">
        <v>502</v>
      </c>
      <c r="B248" s="795"/>
      <c r="C248" s="795"/>
      <c r="D248" s="795"/>
      <c r="E248" s="795"/>
      <c r="F248" s="795"/>
      <c r="G248" s="795"/>
      <c r="H248" s="795"/>
      <c r="I248" s="795"/>
      <c r="J248" s="795"/>
      <c r="K248" s="795"/>
      <c r="L248" s="795"/>
      <c r="M248" s="795"/>
      <c r="N248" s="795"/>
    </row>
    <row r="249" spans="1:22" ht="20.399999999999999">
      <c r="A249" s="736" t="s">
        <v>513</v>
      </c>
      <c r="B249" s="736"/>
      <c r="C249" s="736"/>
      <c r="D249" s="736"/>
      <c r="E249" s="736"/>
      <c r="F249" s="736"/>
      <c r="G249" s="736"/>
      <c r="H249" s="736"/>
      <c r="I249" s="736"/>
      <c r="J249" s="736"/>
      <c r="K249" s="736"/>
      <c r="L249" s="736"/>
      <c r="M249" s="736"/>
      <c r="N249" s="736"/>
    </row>
    <row r="250" spans="1:22" ht="20.399999999999999">
      <c r="A250" s="736" t="s">
        <v>509</v>
      </c>
      <c r="B250" s="736"/>
      <c r="C250" s="736"/>
      <c r="D250" s="736"/>
      <c r="E250" s="736"/>
      <c r="F250" s="736"/>
      <c r="G250" s="736"/>
      <c r="H250" s="736"/>
      <c r="I250" s="736"/>
      <c r="J250" s="736"/>
      <c r="K250" s="736"/>
      <c r="L250" s="736"/>
      <c r="M250" s="736"/>
      <c r="N250" s="736"/>
    </row>
    <row r="251" spans="1:22">
      <c r="A251" s="807" t="s">
        <v>0</v>
      </c>
      <c r="B251" s="760" t="s">
        <v>1</v>
      </c>
      <c r="C251" s="761"/>
      <c r="D251" s="761"/>
      <c r="E251" s="761"/>
      <c r="F251" s="762"/>
      <c r="G251" s="731" t="s">
        <v>2</v>
      </c>
      <c r="H251" s="731" t="s">
        <v>3</v>
      </c>
      <c r="I251" s="760" t="s">
        <v>4</v>
      </c>
      <c r="J251" s="762"/>
      <c r="K251" s="731" t="s">
        <v>437</v>
      </c>
      <c r="L251" s="760" t="s">
        <v>5</v>
      </c>
      <c r="M251" s="761"/>
      <c r="N251" s="762"/>
    </row>
    <row r="252" spans="1:22">
      <c r="A252" s="807"/>
      <c r="B252" s="763"/>
      <c r="C252" s="764"/>
      <c r="D252" s="764"/>
      <c r="E252" s="764"/>
      <c r="F252" s="765"/>
      <c r="G252" s="732"/>
      <c r="H252" s="732"/>
      <c r="I252" s="763"/>
      <c r="J252" s="765"/>
      <c r="K252" s="732"/>
      <c r="L252" s="763"/>
      <c r="M252" s="764"/>
      <c r="N252" s="765"/>
    </row>
    <row r="253" spans="1:22" ht="52.8">
      <c r="A253" s="807"/>
      <c r="B253" s="604" t="s">
        <v>6</v>
      </c>
      <c r="C253" s="604"/>
      <c r="D253" s="604" t="s">
        <v>7</v>
      </c>
      <c r="E253" s="604"/>
      <c r="F253" s="604" t="s">
        <v>8</v>
      </c>
      <c r="G253" s="808"/>
      <c r="H253" s="808"/>
      <c r="I253" s="605" t="s">
        <v>9</v>
      </c>
      <c r="J253" s="605" t="s">
        <v>10</v>
      </c>
      <c r="K253" s="808"/>
      <c r="L253" s="605" t="s">
        <v>11</v>
      </c>
      <c r="M253" s="606" t="s">
        <v>12</v>
      </c>
      <c r="N253" s="605" t="s">
        <v>13</v>
      </c>
      <c r="P253" s="2" t="s">
        <v>262</v>
      </c>
      <c r="Q253" s="2" t="s">
        <v>213</v>
      </c>
      <c r="R253" s="2" t="s">
        <v>263</v>
      </c>
      <c r="S253" s="2" t="s">
        <v>220</v>
      </c>
    </row>
    <row r="254" spans="1:22">
      <c r="A254" s="667"/>
      <c r="B254" s="668"/>
      <c r="C254" s="668"/>
      <c r="D254" s="668"/>
      <c r="E254" s="668"/>
      <c r="F254" s="668"/>
      <c r="G254" s="668"/>
      <c r="H254" s="668"/>
      <c r="I254" s="668"/>
      <c r="J254" s="668"/>
      <c r="K254" s="668"/>
      <c r="L254" s="668"/>
      <c r="M254" s="668"/>
      <c r="N254" s="669"/>
      <c r="V254" s="119"/>
    </row>
    <row r="255" spans="1:22" ht="12.75" customHeight="1">
      <c r="A255" s="784">
        <v>1</v>
      </c>
      <c r="B255" s="766" t="s">
        <v>14</v>
      </c>
      <c r="C255" s="263">
        <v>1</v>
      </c>
      <c r="D255" s="673" t="s">
        <v>322</v>
      </c>
      <c r="E255" s="565">
        <v>1</v>
      </c>
      <c r="F255" s="394" t="s">
        <v>324</v>
      </c>
      <c r="G255" s="262" t="s">
        <v>214</v>
      </c>
      <c r="H255" s="263" t="s">
        <v>212</v>
      </c>
      <c r="I255" s="264">
        <v>4000000</v>
      </c>
      <c r="J255" s="265" t="s">
        <v>213</v>
      </c>
      <c r="K255" s="265" t="s">
        <v>459</v>
      </c>
      <c r="L255" s="265" t="s">
        <v>278</v>
      </c>
      <c r="M255" s="461"/>
      <c r="N255" s="462"/>
      <c r="P255" s="97"/>
      <c r="Q255" s="184">
        <f>I255</f>
        <v>4000000</v>
      </c>
      <c r="R255" s="97"/>
      <c r="S255" s="97"/>
      <c r="T255" s="139">
        <f>P255+Q255+R255+S255</f>
        <v>4000000</v>
      </c>
      <c r="U255" s="139">
        <f>I255-T255</f>
        <v>0</v>
      </c>
      <c r="V255" s="119"/>
    </row>
    <row r="256" spans="1:22" ht="15" customHeight="1">
      <c r="A256" s="785"/>
      <c r="B256" s="767"/>
      <c r="C256" s="281"/>
      <c r="D256" s="469" t="s">
        <v>323</v>
      </c>
      <c r="E256" s="272">
        <v>2</v>
      </c>
      <c r="F256" s="282" t="s">
        <v>479</v>
      </c>
      <c r="G256" s="566" t="s">
        <v>214</v>
      </c>
      <c r="H256" s="281" t="s">
        <v>212</v>
      </c>
      <c r="I256" s="275">
        <v>4000000</v>
      </c>
      <c r="J256" s="362" t="s">
        <v>213</v>
      </c>
      <c r="K256" s="364" t="s">
        <v>416</v>
      </c>
      <c r="L256" s="362" t="s">
        <v>229</v>
      </c>
      <c r="M256" s="488"/>
      <c r="N256" s="401"/>
      <c r="P256" s="98"/>
      <c r="Q256" s="98">
        <f>I256</f>
        <v>4000000</v>
      </c>
      <c r="R256" s="98"/>
      <c r="S256" s="98"/>
      <c r="T256" s="139">
        <f t="shared" ref="T256:T293" si="0">P256+Q256+R256+S256</f>
        <v>4000000</v>
      </c>
      <c r="U256" s="139">
        <f t="shared" ref="U256:U301" si="1">I256-T256</f>
        <v>0</v>
      </c>
      <c r="V256" s="119"/>
    </row>
    <row r="257" spans="1:22" ht="14.25" customHeight="1">
      <c r="A257" s="785"/>
      <c r="B257" s="767"/>
      <c r="C257" s="281"/>
      <c r="D257" s="298"/>
      <c r="E257" s="272"/>
      <c r="F257" s="282" t="s">
        <v>476</v>
      </c>
      <c r="G257" s="566"/>
      <c r="H257" s="281"/>
      <c r="I257" s="275"/>
      <c r="J257" s="322"/>
      <c r="K257" s="362"/>
      <c r="L257" s="362"/>
      <c r="M257" s="488"/>
      <c r="N257" s="401"/>
      <c r="P257" s="97"/>
      <c r="Q257" s="97"/>
      <c r="R257" s="97"/>
      <c r="S257" s="97"/>
      <c r="T257" s="139">
        <f t="shared" si="0"/>
        <v>0</v>
      </c>
      <c r="U257" s="139">
        <f t="shared" si="1"/>
        <v>0</v>
      </c>
      <c r="V257" s="119"/>
    </row>
    <row r="258" spans="1:22" ht="15" customHeight="1">
      <c r="A258" s="785"/>
      <c r="B258" s="767"/>
      <c r="C258" s="281">
        <v>2</v>
      </c>
      <c r="D258" s="298" t="s">
        <v>38</v>
      </c>
      <c r="E258" s="272">
        <v>1</v>
      </c>
      <c r="F258" s="282" t="s">
        <v>480</v>
      </c>
      <c r="G258" s="566" t="s">
        <v>214</v>
      </c>
      <c r="H258" s="281" t="s">
        <v>212</v>
      </c>
      <c r="I258" s="275">
        <f>'2019'!I222</f>
        <v>1000000</v>
      </c>
      <c r="J258" s="362" t="s">
        <v>213</v>
      </c>
      <c r="K258" s="364" t="str">
        <f>'2019'!K222</f>
        <v>Sumber data otentic</v>
      </c>
      <c r="L258" s="362" t="s">
        <v>229</v>
      </c>
      <c r="M258" s="488"/>
      <c r="N258" s="401"/>
      <c r="P258" s="97"/>
      <c r="Q258" s="184">
        <f>I258</f>
        <v>1000000</v>
      </c>
      <c r="R258" s="97"/>
      <c r="S258" s="97"/>
      <c r="T258" s="139">
        <f t="shared" si="0"/>
        <v>1000000</v>
      </c>
      <c r="U258" s="139">
        <f t="shared" si="1"/>
        <v>0</v>
      </c>
      <c r="V258" s="119"/>
    </row>
    <row r="259" spans="1:22" ht="11.25" customHeight="1">
      <c r="A259" s="785"/>
      <c r="B259" s="767"/>
      <c r="C259" s="281"/>
      <c r="D259" s="298"/>
      <c r="E259" s="272"/>
      <c r="F259" s="282"/>
      <c r="G259" s="566"/>
      <c r="H259" s="281"/>
      <c r="I259" s="275"/>
      <c r="J259" s="322"/>
      <c r="K259" s="362"/>
      <c r="L259" s="362"/>
      <c r="M259" s="488"/>
      <c r="N259" s="401"/>
      <c r="P259" s="98"/>
      <c r="Q259" s="98"/>
      <c r="R259" s="98"/>
      <c r="S259" s="98"/>
      <c r="T259" s="139">
        <f t="shared" si="0"/>
        <v>0</v>
      </c>
      <c r="U259" s="139">
        <f t="shared" si="1"/>
        <v>0</v>
      </c>
      <c r="V259" s="119"/>
    </row>
    <row r="260" spans="1:22" ht="15" customHeight="1">
      <c r="A260" s="785"/>
      <c r="B260" s="767"/>
      <c r="C260" s="281">
        <v>3</v>
      </c>
      <c r="D260" s="298" t="s">
        <v>45</v>
      </c>
      <c r="E260" s="272">
        <v>1</v>
      </c>
      <c r="F260" s="282" t="s">
        <v>343</v>
      </c>
      <c r="G260" s="566" t="s">
        <v>214</v>
      </c>
      <c r="H260" s="281" t="s">
        <v>212</v>
      </c>
      <c r="I260" s="275">
        <v>1000000</v>
      </c>
      <c r="J260" s="362" t="s">
        <v>213</v>
      </c>
      <c r="K260" s="364" t="str">
        <f>'2019'!K230</f>
        <v>Peningkatan keindahan kantor desa</v>
      </c>
      <c r="L260" s="362" t="s">
        <v>229</v>
      </c>
      <c r="M260" s="488"/>
      <c r="N260" s="401"/>
      <c r="P260" s="98"/>
      <c r="Q260" s="98">
        <f>I260</f>
        <v>1000000</v>
      </c>
      <c r="R260" s="98"/>
      <c r="S260" s="98"/>
      <c r="T260" s="139">
        <f t="shared" si="0"/>
        <v>1000000</v>
      </c>
      <c r="U260" s="139">
        <f t="shared" si="1"/>
        <v>0</v>
      </c>
      <c r="V260" s="119"/>
    </row>
    <row r="261" spans="1:22" ht="11.25" customHeight="1">
      <c r="A261" s="785"/>
      <c r="B261" s="767"/>
      <c r="C261" s="281"/>
      <c r="D261" s="298"/>
      <c r="E261" s="272"/>
      <c r="F261" s="282"/>
      <c r="G261" s="566"/>
      <c r="H261" s="281"/>
      <c r="I261" s="275"/>
      <c r="J261" s="322"/>
      <c r="K261" s="362"/>
      <c r="L261" s="362"/>
      <c r="M261" s="488"/>
      <c r="N261" s="401"/>
      <c r="P261" s="98"/>
      <c r="Q261" s="98"/>
      <c r="R261" s="98"/>
      <c r="S261" s="98"/>
      <c r="T261" s="139">
        <f t="shared" si="0"/>
        <v>0</v>
      </c>
      <c r="U261" s="139">
        <f t="shared" si="1"/>
        <v>0</v>
      </c>
      <c r="V261" s="119"/>
    </row>
    <row r="262" spans="1:22" ht="15" customHeight="1">
      <c r="A262" s="785"/>
      <c r="B262" s="767"/>
      <c r="C262" s="281">
        <v>4</v>
      </c>
      <c r="D262" s="298" t="s">
        <v>49</v>
      </c>
      <c r="E262" s="272">
        <v>1</v>
      </c>
      <c r="F262" s="282" t="s">
        <v>51</v>
      </c>
      <c r="G262" s="566" t="s">
        <v>214</v>
      </c>
      <c r="H262" s="281" t="s">
        <v>212</v>
      </c>
      <c r="I262" s="275">
        <v>3000000</v>
      </c>
      <c r="J262" s="362" t="s">
        <v>262</v>
      </c>
      <c r="K262" s="364" t="s">
        <v>401</v>
      </c>
      <c r="L262" s="362" t="s">
        <v>229</v>
      </c>
      <c r="M262" s="488"/>
      <c r="N262" s="401"/>
      <c r="P262" s="98">
        <f>I262</f>
        <v>3000000</v>
      </c>
      <c r="Q262" s="98"/>
      <c r="R262" s="98"/>
      <c r="S262" s="98"/>
      <c r="T262" s="139">
        <f t="shared" si="0"/>
        <v>3000000</v>
      </c>
      <c r="U262" s="139">
        <f t="shared" si="1"/>
        <v>0</v>
      </c>
      <c r="V262" s="119"/>
    </row>
    <row r="263" spans="1:22" ht="15" customHeight="1">
      <c r="A263" s="785"/>
      <c r="B263" s="767"/>
      <c r="C263" s="281"/>
      <c r="D263" s="298"/>
      <c r="E263" s="272">
        <v>2</v>
      </c>
      <c r="F263" s="282" t="s">
        <v>52</v>
      </c>
      <c r="G263" s="566" t="s">
        <v>214</v>
      </c>
      <c r="H263" s="281" t="s">
        <v>212</v>
      </c>
      <c r="I263" s="275">
        <v>1500000</v>
      </c>
      <c r="J263" s="362" t="s">
        <v>262</v>
      </c>
      <c r="K263" s="364" t="s">
        <v>401</v>
      </c>
      <c r="L263" s="362" t="s">
        <v>229</v>
      </c>
      <c r="M263" s="488"/>
      <c r="N263" s="401"/>
      <c r="P263" s="98">
        <f>I263</f>
        <v>1500000</v>
      </c>
      <c r="Q263" s="98"/>
      <c r="R263" s="98"/>
      <c r="S263" s="98"/>
      <c r="T263" s="139">
        <f t="shared" si="0"/>
        <v>1500000</v>
      </c>
      <c r="U263" s="139">
        <f t="shared" si="1"/>
        <v>0</v>
      </c>
      <c r="V263" s="119"/>
    </row>
    <row r="264" spans="1:22" ht="16.5" customHeight="1">
      <c r="A264" s="785"/>
      <c r="B264" s="767"/>
      <c r="C264" s="281"/>
      <c r="D264" s="298"/>
      <c r="E264" s="272"/>
      <c r="F264" s="282"/>
      <c r="G264" s="566"/>
      <c r="H264" s="281"/>
      <c r="I264" s="275"/>
      <c r="J264" s="362"/>
      <c r="K264" s="364" t="s">
        <v>401</v>
      </c>
      <c r="L264" s="362"/>
      <c r="M264" s="488"/>
      <c r="N264" s="401"/>
      <c r="P264" s="97"/>
      <c r="Q264" s="97"/>
      <c r="R264" s="97"/>
      <c r="S264" s="97">
        <f>I264</f>
        <v>0</v>
      </c>
      <c r="T264" s="139">
        <f t="shared" si="0"/>
        <v>0</v>
      </c>
      <c r="U264" s="139">
        <f t="shared" si="1"/>
        <v>0</v>
      </c>
      <c r="V264" s="119"/>
    </row>
    <row r="265" spans="1:22" ht="11.25" customHeight="1">
      <c r="A265" s="785"/>
      <c r="B265" s="767"/>
      <c r="C265" s="281"/>
      <c r="D265" s="464"/>
      <c r="E265" s="272"/>
      <c r="F265" s="282"/>
      <c r="G265" s="566"/>
      <c r="H265" s="281"/>
      <c r="I265" s="275"/>
      <c r="J265" s="362"/>
      <c r="K265" s="362"/>
      <c r="L265" s="362"/>
      <c r="M265" s="488"/>
      <c r="N265" s="401"/>
      <c r="P265" s="98"/>
      <c r="Q265" s="98"/>
      <c r="R265" s="98"/>
      <c r="S265" s="98"/>
      <c r="T265" s="139">
        <f t="shared" si="0"/>
        <v>0</v>
      </c>
      <c r="U265" s="139">
        <f t="shared" si="1"/>
        <v>0</v>
      </c>
      <c r="V265" s="119"/>
    </row>
    <row r="266" spans="1:22" ht="15" customHeight="1">
      <c r="A266" s="785"/>
      <c r="B266" s="767"/>
      <c r="C266" s="281">
        <v>6</v>
      </c>
      <c r="D266" s="464" t="s">
        <v>60</v>
      </c>
      <c r="E266" s="272">
        <v>1</v>
      </c>
      <c r="F266" s="282" t="s">
        <v>296</v>
      </c>
      <c r="G266" s="566" t="s">
        <v>214</v>
      </c>
      <c r="H266" s="281" t="s">
        <v>212</v>
      </c>
      <c r="I266" s="275">
        <v>2500000</v>
      </c>
      <c r="J266" s="362" t="s">
        <v>213</v>
      </c>
      <c r="K266" s="567" t="s">
        <v>442</v>
      </c>
      <c r="L266" s="278" t="s">
        <v>229</v>
      </c>
      <c r="M266" s="488"/>
      <c r="N266" s="401"/>
      <c r="P266" s="98">
        <v>0</v>
      </c>
      <c r="Q266" s="98">
        <f>I266</f>
        <v>2500000</v>
      </c>
      <c r="R266" s="98">
        <v>0</v>
      </c>
      <c r="S266" s="98">
        <v>0</v>
      </c>
      <c r="T266" s="139">
        <f t="shared" si="0"/>
        <v>2500000</v>
      </c>
      <c r="U266" s="139">
        <f t="shared" si="1"/>
        <v>0</v>
      </c>
      <c r="V266" s="119">
        <f>Q266*T266</f>
        <v>6250000000000</v>
      </c>
    </row>
    <row r="267" spans="1:22" ht="15" customHeight="1">
      <c r="A267" s="785"/>
      <c r="B267" s="767"/>
      <c r="C267" s="281"/>
      <c r="D267" s="300" t="s">
        <v>313</v>
      </c>
      <c r="E267" s="272">
        <v>2</v>
      </c>
      <c r="F267" s="282" t="s">
        <v>295</v>
      </c>
      <c r="G267" s="566" t="s">
        <v>214</v>
      </c>
      <c r="H267" s="281" t="s">
        <v>212</v>
      </c>
      <c r="I267" s="275">
        <v>3000000</v>
      </c>
      <c r="J267" s="362" t="s">
        <v>213</v>
      </c>
      <c r="K267" s="567" t="s">
        <v>442</v>
      </c>
      <c r="L267" s="278" t="s">
        <v>229</v>
      </c>
      <c r="M267" s="488"/>
      <c r="N267" s="401"/>
      <c r="P267" s="98"/>
      <c r="Q267" s="183">
        <f>I267</f>
        <v>3000000</v>
      </c>
      <c r="R267" s="98"/>
      <c r="S267" s="98"/>
      <c r="T267" s="139">
        <f t="shared" si="0"/>
        <v>3000000</v>
      </c>
      <c r="U267" s="139">
        <f t="shared" si="1"/>
        <v>0</v>
      </c>
      <c r="V267" s="119">
        <f>Q267*T267</f>
        <v>9000000000000</v>
      </c>
    </row>
    <row r="268" spans="1:22" ht="15" customHeight="1">
      <c r="A268" s="785"/>
      <c r="B268" s="767"/>
      <c r="C268" s="281"/>
      <c r="D268" s="298"/>
      <c r="E268" s="272">
        <v>3</v>
      </c>
      <c r="F268" s="282" t="s">
        <v>63</v>
      </c>
      <c r="G268" s="566" t="s">
        <v>214</v>
      </c>
      <c r="H268" s="281" t="s">
        <v>212</v>
      </c>
      <c r="I268" s="275">
        <v>1000000</v>
      </c>
      <c r="J268" s="362" t="s">
        <v>213</v>
      </c>
      <c r="K268" s="364" t="s">
        <v>401</v>
      </c>
      <c r="L268" s="278" t="s">
        <v>229</v>
      </c>
      <c r="M268" s="488"/>
      <c r="N268" s="401"/>
      <c r="P268" s="97"/>
      <c r="Q268" s="184">
        <f>I268</f>
        <v>1000000</v>
      </c>
      <c r="R268" s="97"/>
      <c r="S268" s="97"/>
      <c r="T268" s="139">
        <f t="shared" si="0"/>
        <v>1000000</v>
      </c>
      <c r="U268" s="139">
        <f t="shared" si="1"/>
        <v>0</v>
      </c>
      <c r="V268" s="119">
        <f>Q268*T268</f>
        <v>1000000000000</v>
      </c>
    </row>
    <row r="269" spans="1:22" ht="15" customHeight="1">
      <c r="A269" s="785"/>
      <c r="B269" s="767"/>
      <c r="C269" s="281"/>
      <c r="D269" s="298"/>
      <c r="E269" s="272">
        <v>4</v>
      </c>
      <c r="F269" s="282" t="s">
        <v>35</v>
      </c>
      <c r="G269" s="566" t="s">
        <v>214</v>
      </c>
      <c r="H269" s="281" t="s">
        <v>212</v>
      </c>
      <c r="I269" s="275">
        <v>3000000</v>
      </c>
      <c r="J269" s="362" t="s">
        <v>213</v>
      </c>
      <c r="K269" s="364" t="s">
        <v>464</v>
      </c>
      <c r="L269" s="278" t="s">
        <v>229</v>
      </c>
      <c r="M269" s="488"/>
      <c r="N269" s="401"/>
      <c r="P269" s="97"/>
      <c r="Q269" s="184">
        <f>I269</f>
        <v>3000000</v>
      </c>
      <c r="R269" s="97"/>
      <c r="S269" s="97"/>
      <c r="T269" s="139">
        <f t="shared" si="0"/>
        <v>3000000</v>
      </c>
      <c r="U269" s="139">
        <f t="shared" si="1"/>
        <v>0</v>
      </c>
      <c r="V269" s="119"/>
    </row>
    <row r="270" spans="1:22" ht="13.5" customHeight="1">
      <c r="A270" s="785"/>
      <c r="B270" s="767"/>
      <c r="C270" s="281"/>
      <c r="D270" s="298"/>
      <c r="E270" s="272"/>
      <c r="F270" s="282"/>
      <c r="G270" s="566"/>
      <c r="H270" s="281"/>
      <c r="I270" s="275"/>
      <c r="J270" s="362"/>
      <c r="K270" s="364"/>
      <c r="L270" s="362"/>
      <c r="M270" s="488"/>
      <c r="N270" s="401"/>
      <c r="P270" s="97"/>
      <c r="Q270" s="184"/>
      <c r="R270" s="97"/>
      <c r="S270" s="97"/>
      <c r="T270" s="139">
        <f t="shared" si="0"/>
        <v>0</v>
      </c>
      <c r="U270" s="139">
        <f t="shared" si="1"/>
        <v>0</v>
      </c>
      <c r="V270" s="119"/>
    </row>
    <row r="271" spans="1:22" ht="15" customHeight="1">
      <c r="A271" s="785"/>
      <c r="B271" s="767"/>
      <c r="C271" s="281">
        <v>7</v>
      </c>
      <c r="D271" s="469" t="s">
        <v>302</v>
      </c>
      <c r="E271" s="272">
        <v>1</v>
      </c>
      <c r="F271" s="282" t="s">
        <v>65</v>
      </c>
      <c r="G271" s="566" t="s">
        <v>214</v>
      </c>
      <c r="H271" s="281" t="s">
        <v>212</v>
      </c>
      <c r="I271" s="275">
        <v>1000000</v>
      </c>
      <c r="J271" s="362" t="s">
        <v>213</v>
      </c>
      <c r="K271" s="364" t="s">
        <v>405</v>
      </c>
      <c r="L271" s="362" t="s">
        <v>229</v>
      </c>
      <c r="M271" s="488"/>
      <c r="N271" s="401"/>
      <c r="P271" s="98"/>
      <c r="Q271" s="98">
        <f>I271</f>
        <v>1000000</v>
      </c>
      <c r="R271" s="98"/>
      <c r="S271" s="98"/>
      <c r="T271" s="139">
        <f t="shared" si="0"/>
        <v>1000000</v>
      </c>
      <c r="U271" s="139">
        <f t="shared" si="1"/>
        <v>0</v>
      </c>
      <c r="V271" s="119">
        <f>Q271*T271</f>
        <v>1000000000000</v>
      </c>
    </row>
    <row r="272" spans="1:22" ht="15" customHeight="1">
      <c r="A272" s="785"/>
      <c r="B272" s="767"/>
      <c r="C272" s="281"/>
      <c r="D272" s="298" t="s">
        <v>301</v>
      </c>
      <c r="E272" s="272">
        <v>2</v>
      </c>
      <c r="F272" s="282" t="s">
        <v>66</v>
      </c>
      <c r="G272" s="566" t="s">
        <v>214</v>
      </c>
      <c r="H272" s="281" t="s">
        <v>212</v>
      </c>
      <c r="I272" s="275">
        <v>1000000</v>
      </c>
      <c r="J272" s="362" t="s">
        <v>213</v>
      </c>
      <c r="K272" s="567" t="s">
        <v>441</v>
      </c>
      <c r="L272" s="362" t="s">
        <v>229</v>
      </c>
      <c r="M272" s="488"/>
      <c r="N272" s="401"/>
      <c r="P272" s="98"/>
      <c r="Q272" s="98">
        <f>I272</f>
        <v>1000000</v>
      </c>
      <c r="R272" s="98"/>
      <c r="S272" s="98"/>
      <c r="T272" s="139">
        <f t="shared" si="0"/>
        <v>1000000</v>
      </c>
      <c r="U272" s="139">
        <f t="shared" si="1"/>
        <v>0</v>
      </c>
      <c r="V272" s="119">
        <f>Q272*T272</f>
        <v>1000000000000</v>
      </c>
    </row>
    <row r="273" spans="1:22" ht="15" customHeight="1">
      <c r="A273" s="785"/>
      <c r="B273" s="767"/>
      <c r="C273" s="281"/>
      <c r="D273" s="298"/>
      <c r="E273" s="272">
        <v>3</v>
      </c>
      <c r="F273" s="282" t="s">
        <v>67</v>
      </c>
      <c r="G273" s="322" t="s">
        <v>214</v>
      </c>
      <c r="H273" s="281" t="s">
        <v>212</v>
      </c>
      <c r="I273" s="278">
        <v>1000000</v>
      </c>
      <c r="J273" s="322" t="s">
        <v>213</v>
      </c>
      <c r="K273" s="567" t="s">
        <v>441</v>
      </c>
      <c r="L273" s="322" t="s">
        <v>229</v>
      </c>
      <c r="M273" s="401"/>
      <c r="N273" s="401"/>
      <c r="P273" s="98"/>
      <c r="Q273" s="98">
        <f>I273</f>
        <v>1000000</v>
      </c>
      <c r="R273" s="98"/>
      <c r="S273" s="98"/>
      <c r="T273" s="139">
        <f t="shared" si="0"/>
        <v>1000000</v>
      </c>
      <c r="U273" s="139">
        <f t="shared" si="1"/>
        <v>0</v>
      </c>
      <c r="V273" s="119"/>
    </row>
    <row r="274" spans="1:22" ht="26.4">
      <c r="A274" s="785"/>
      <c r="B274" s="767"/>
      <c r="C274" s="281">
        <v>8</v>
      </c>
      <c r="D274" s="469" t="s">
        <v>69</v>
      </c>
      <c r="E274" s="322">
        <v>1</v>
      </c>
      <c r="F274" s="286" t="s">
        <v>71</v>
      </c>
      <c r="G274" s="322" t="s">
        <v>214</v>
      </c>
      <c r="H274" s="281" t="s">
        <v>212</v>
      </c>
      <c r="I274" s="275">
        <v>1000000</v>
      </c>
      <c r="J274" s="362" t="s">
        <v>213</v>
      </c>
      <c r="K274" s="364" t="s">
        <v>433</v>
      </c>
      <c r="L274" s="488" t="s">
        <v>229</v>
      </c>
      <c r="M274" s="488"/>
      <c r="N274" s="401"/>
      <c r="P274" s="98"/>
      <c r="Q274" s="98">
        <f>I274</f>
        <v>1000000</v>
      </c>
      <c r="R274" s="98"/>
      <c r="S274" s="98"/>
      <c r="T274" s="139">
        <f t="shared" si="0"/>
        <v>1000000</v>
      </c>
      <c r="U274" s="139">
        <f t="shared" si="1"/>
        <v>0</v>
      </c>
      <c r="V274" s="119">
        <f t="shared" ref="V274:V295" si="2">Q274*T274</f>
        <v>1000000000000</v>
      </c>
    </row>
    <row r="275" spans="1:22">
      <c r="A275" s="785"/>
      <c r="B275" s="767"/>
      <c r="C275" s="281"/>
      <c r="D275" s="469"/>
      <c r="E275" s="272"/>
      <c r="F275" s="286"/>
      <c r="G275" s="322"/>
      <c r="H275" s="281"/>
      <c r="I275" s="275">
        <v>0</v>
      </c>
      <c r="J275" s="322"/>
      <c r="K275" s="362"/>
      <c r="L275" s="488"/>
      <c r="M275" s="488"/>
      <c r="N275" s="401"/>
      <c r="P275" s="98">
        <v>0</v>
      </c>
      <c r="Q275" s="98">
        <v>0</v>
      </c>
      <c r="R275" s="98">
        <v>0</v>
      </c>
      <c r="S275" s="98">
        <v>0</v>
      </c>
      <c r="T275" s="139">
        <f t="shared" si="0"/>
        <v>0</v>
      </c>
      <c r="U275" s="139">
        <f t="shared" si="1"/>
        <v>0</v>
      </c>
      <c r="V275" s="119">
        <f t="shared" si="2"/>
        <v>0</v>
      </c>
    </row>
    <row r="276" spans="1:22" ht="16.5" customHeight="1">
      <c r="A276" s="785"/>
      <c r="B276" s="767"/>
      <c r="C276" s="281">
        <v>9</v>
      </c>
      <c r="D276" s="469" t="s">
        <v>15</v>
      </c>
      <c r="E276" s="272">
        <v>1</v>
      </c>
      <c r="F276" s="286" t="s">
        <v>391</v>
      </c>
      <c r="G276" s="322" t="s">
        <v>214</v>
      </c>
      <c r="H276" s="281" t="s">
        <v>212</v>
      </c>
      <c r="I276" s="275">
        <f>213000000+38400000</f>
        <v>251400000</v>
      </c>
      <c r="J276" s="362" t="s">
        <v>213</v>
      </c>
      <c r="K276" s="364" t="s">
        <v>407</v>
      </c>
      <c r="L276" s="362" t="s">
        <v>229</v>
      </c>
      <c r="M276" s="488"/>
      <c r="N276" s="401"/>
      <c r="P276" s="98"/>
      <c r="Q276" s="264">
        <f>213000000+38400000</f>
        <v>251400000</v>
      </c>
      <c r="R276" s="98"/>
      <c r="S276" s="98"/>
      <c r="T276" s="139">
        <f t="shared" si="0"/>
        <v>251400000</v>
      </c>
      <c r="U276" s="139">
        <f t="shared" si="1"/>
        <v>0</v>
      </c>
      <c r="V276" s="119">
        <f t="shared" si="2"/>
        <v>6.320196E+16</v>
      </c>
    </row>
    <row r="277" spans="1:22">
      <c r="A277" s="785"/>
      <c r="B277" s="767"/>
      <c r="C277" s="281"/>
      <c r="D277" s="298"/>
      <c r="E277" s="272">
        <v>2</v>
      </c>
      <c r="F277" s="286" t="s">
        <v>74</v>
      </c>
      <c r="G277" s="322" t="s">
        <v>214</v>
      </c>
      <c r="H277" s="281" t="s">
        <v>212</v>
      </c>
      <c r="I277" s="275">
        <f>6880000-600000</f>
        <v>6280000</v>
      </c>
      <c r="J277" s="362" t="s">
        <v>213</v>
      </c>
      <c r="K277" s="364" t="s">
        <v>463</v>
      </c>
      <c r="L277" s="362" t="s">
        <v>229</v>
      </c>
      <c r="M277" s="488"/>
      <c r="N277" s="401"/>
      <c r="P277" s="98"/>
      <c r="Q277" s="183">
        <f>I277</f>
        <v>6280000</v>
      </c>
      <c r="R277" s="98"/>
      <c r="S277" s="98"/>
      <c r="T277" s="139">
        <f t="shared" si="0"/>
        <v>6280000</v>
      </c>
      <c r="U277" s="139">
        <f t="shared" si="1"/>
        <v>0</v>
      </c>
      <c r="V277" s="119">
        <f t="shared" si="2"/>
        <v>39438400000000</v>
      </c>
    </row>
    <row r="278" spans="1:22">
      <c r="A278" s="329"/>
      <c r="B278" s="330"/>
      <c r="C278" s="331"/>
      <c r="D278" s="666"/>
      <c r="E278" s="471">
        <v>3</v>
      </c>
      <c r="F278" s="586" t="s">
        <v>272</v>
      </c>
      <c r="G278" s="333" t="s">
        <v>214</v>
      </c>
      <c r="H278" s="331" t="s">
        <v>212</v>
      </c>
      <c r="I278" s="569">
        <f>57300000+3300000</f>
        <v>60600000</v>
      </c>
      <c r="J278" s="473" t="s">
        <v>213</v>
      </c>
      <c r="K278" s="474" t="s">
        <v>407</v>
      </c>
      <c r="L278" s="473" t="s">
        <v>229</v>
      </c>
      <c r="M278" s="475"/>
      <c r="N278" s="476"/>
      <c r="P278" s="65"/>
      <c r="Q278" s="361">
        <f>57300000+3300000</f>
        <v>60600000</v>
      </c>
      <c r="R278" s="65"/>
      <c r="S278" s="65"/>
      <c r="T278" s="139">
        <f t="shared" si="0"/>
        <v>60600000</v>
      </c>
      <c r="U278" s="139">
        <f t="shared" si="1"/>
        <v>0</v>
      </c>
      <c r="V278" s="119">
        <f t="shared" si="2"/>
        <v>3672360000000000</v>
      </c>
    </row>
    <row r="279" spans="1:22">
      <c r="A279" s="343"/>
      <c r="B279" s="344"/>
      <c r="C279" s="345"/>
      <c r="D279" s="531"/>
      <c r="E279" s="346"/>
      <c r="F279" s="532"/>
      <c r="G279" s="348"/>
      <c r="H279" s="345"/>
      <c r="I279" s="533"/>
      <c r="J279" s="348"/>
      <c r="K279" s="348"/>
      <c r="L279" s="348"/>
      <c r="M279" s="477"/>
      <c r="N279" s="477"/>
      <c r="O279" s="529"/>
      <c r="P279" s="167"/>
      <c r="Q279" s="238"/>
      <c r="R279" s="167"/>
      <c r="S279" s="167"/>
      <c r="T279" s="139">
        <f t="shared" si="0"/>
        <v>0</v>
      </c>
      <c r="U279" s="139">
        <f t="shared" si="1"/>
        <v>0</v>
      </c>
      <c r="V279" s="119"/>
    </row>
    <row r="280" spans="1:22" ht="26.4">
      <c r="A280" s="324"/>
      <c r="B280" s="538"/>
      <c r="C280" s="263"/>
      <c r="D280" s="671"/>
      <c r="E280" s="354">
        <v>4</v>
      </c>
      <c r="F280" s="355" t="s">
        <v>75</v>
      </c>
      <c r="G280" s="356" t="s">
        <v>214</v>
      </c>
      <c r="H280" s="263" t="s">
        <v>212</v>
      </c>
      <c r="I280" s="264">
        <f>6125000+2750000</f>
        <v>8875000</v>
      </c>
      <c r="J280" s="265" t="s">
        <v>213</v>
      </c>
      <c r="K280" s="266" t="s">
        <v>408</v>
      </c>
      <c r="L280" s="265" t="s">
        <v>229</v>
      </c>
      <c r="M280" s="461"/>
      <c r="N280" s="462"/>
      <c r="P280" s="98"/>
      <c r="Q280" s="183">
        <f>I280</f>
        <v>8875000</v>
      </c>
      <c r="R280" s="98"/>
      <c r="S280" s="98"/>
      <c r="T280" s="139">
        <f t="shared" si="0"/>
        <v>8875000</v>
      </c>
      <c r="U280" s="139">
        <f t="shared" si="1"/>
        <v>0</v>
      </c>
      <c r="V280" s="119">
        <f t="shared" si="2"/>
        <v>78765625000000</v>
      </c>
    </row>
    <row r="281" spans="1:22">
      <c r="A281" s="324"/>
      <c r="B281" s="538"/>
      <c r="C281" s="281"/>
      <c r="D281" s="298"/>
      <c r="E281" s="322">
        <v>5</v>
      </c>
      <c r="F281" s="286" t="s">
        <v>519</v>
      </c>
      <c r="G281" s="322" t="s">
        <v>214</v>
      </c>
      <c r="H281" s="281" t="s">
        <v>212</v>
      </c>
      <c r="I281" s="275">
        <v>84600000</v>
      </c>
      <c r="J281" s="362" t="s">
        <v>213</v>
      </c>
      <c r="K281" s="364" t="s">
        <v>407</v>
      </c>
      <c r="L281" s="362" t="s">
        <v>229</v>
      </c>
      <c r="M281" s="488"/>
      <c r="N281" s="401"/>
      <c r="P281" s="98"/>
      <c r="Q281" s="183">
        <v>84600000</v>
      </c>
      <c r="R281" s="98"/>
      <c r="S281" s="98"/>
      <c r="T281" s="139">
        <f t="shared" si="0"/>
        <v>84600000</v>
      </c>
      <c r="U281" s="139">
        <f t="shared" si="1"/>
        <v>0</v>
      </c>
      <c r="V281" s="119">
        <f t="shared" si="2"/>
        <v>7157160000000000</v>
      </c>
    </row>
    <row r="282" spans="1:22" ht="26.4">
      <c r="A282" s="324"/>
      <c r="B282" s="538"/>
      <c r="C282" s="281"/>
      <c r="D282" s="298"/>
      <c r="E282" s="322">
        <v>6</v>
      </c>
      <c r="F282" s="286" t="s">
        <v>77</v>
      </c>
      <c r="G282" s="322" t="s">
        <v>214</v>
      </c>
      <c r="H282" s="281" t="s">
        <v>212</v>
      </c>
      <c r="I282" s="275">
        <v>3201141</v>
      </c>
      <c r="J282" s="362" t="s">
        <v>263</v>
      </c>
      <c r="K282" s="364" t="s">
        <v>468</v>
      </c>
      <c r="L282" s="362" t="s">
        <v>229</v>
      </c>
      <c r="M282" s="488"/>
      <c r="N282" s="401"/>
      <c r="P282" s="98"/>
      <c r="Q282" s="98"/>
      <c r="R282" s="183">
        <v>3201141</v>
      </c>
      <c r="S282" s="98"/>
      <c r="T282" s="139">
        <f t="shared" si="0"/>
        <v>3201141</v>
      </c>
      <c r="U282" s="139">
        <f t="shared" si="1"/>
        <v>0</v>
      </c>
      <c r="V282" s="119">
        <f t="shared" si="2"/>
        <v>0</v>
      </c>
    </row>
    <row r="283" spans="1:22">
      <c r="A283" s="324"/>
      <c r="B283" s="538"/>
      <c r="C283" s="281"/>
      <c r="D283" s="298"/>
      <c r="E283" s="322">
        <v>7</v>
      </c>
      <c r="F283" s="286" t="s">
        <v>483</v>
      </c>
      <c r="G283" s="322" t="s">
        <v>214</v>
      </c>
      <c r="H283" s="281" t="s">
        <v>212</v>
      </c>
      <c r="I283" s="275">
        <v>3000000</v>
      </c>
      <c r="J283" s="362" t="s">
        <v>213</v>
      </c>
      <c r="K283" s="364" t="s">
        <v>407</v>
      </c>
      <c r="L283" s="362" t="s">
        <v>229</v>
      </c>
      <c r="M283" s="488"/>
      <c r="N283" s="401"/>
      <c r="P283" s="97"/>
      <c r="Q283" s="184">
        <v>3000000</v>
      </c>
      <c r="R283" s="97"/>
      <c r="S283" s="97"/>
      <c r="T283" s="139">
        <f t="shared" si="0"/>
        <v>3000000</v>
      </c>
      <c r="U283" s="139">
        <f t="shared" si="1"/>
        <v>0</v>
      </c>
      <c r="V283" s="119">
        <f t="shared" si="2"/>
        <v>9000000000000</v>
      </c>
    </row>
    <row r="284" spans="1:22">
      <c r="A284" s="324"/>
      <c r="B284" s="538"/>
      <c r="C284" s="281"/>
      <c r="D284" s="298"/>
      <c r="E284" s="322">
        <v>8</v>
      </c>
      <c r="F284" s="286" t="s">
        <v>377</v>
      </c>
      <c r="G284" s="322"/>
      <c r="H284" s="281"/>
      <c r="I284" s="275"/>
      <c r="J284" s="362"/>
      <c r="K284" s="364"/>
      <c r="L284" s="362"/>
      <c r="M284" s="488"/>
      <c r="N284" s="401"/>
      <c r="P284" s="97"/>
      <c r="Q284" s="184"/>
      <c r="R284" s="97"/>
      <c r="S284" s="97"/>
      <c r="T284" s="139">
        <f t="shared" si="0"/>
        <v>0</v>
      </c>
      <c r="U284" s="139">
        <f t="shared" si="1"/>
        <v>0</v>
      </c>
      <c r="V284" s="119"/>
    </row>
    <row r="285" spans="1:22">
      <c r="A285" s="324"/>
      <c r="B285" s="538"/>
      <c r="C285" s="281"/>
      <c r="D285" s="298"/>
      <c r="E285" s="322"/>
      <c r="F285" s="490" t="s">
        <v>389</v>
      </c>
      <c r="G285" s="322" t="s">
        <v>214</v>
      </c>
      <c r="H285" s="281" t="s">
        <v>212</v>
      </c>
      <c r="I285" s="275">
        <v>1500000</v>
      </c>
      <c r="J285" s="362" t="s">
        <v>262</v>
      </c>
      <c r="K285" s="364" t="s">
        <v>409</v>
      </c>
      <c r="L285" s="362" t="s">
        <v>229</v>
      </c>
      <c r="M285" s="488"/>
      <c r="N285" s="401"/>
      <c r="P285" s="98">
        <v>600000</v>
      </c>
      <c r="Q285" s="98"/>
      <c r="R285" s="98"/>
      <c r="S285" s="98"/>
      <c r="T285" s="139">
        <f t="shared" si="0"/>
        <v>600000</v>
      </c>
      <c r="U285" s="139">
        <f t="shared" si="1"/>
        <v>900000</v>
      </c>
      <c r="V285" s="119">
        <f t="shared" si="2"/>
        <v>0</v>
      </c>
    </row>
    <row r="286" spans="1:22">
      <c r="A286" s="324"/>
      <c r="B286" s="538"/>
      <c r="C286" s="281"/>
      <c r="D286" s="298"/>
      <c r="E286" s="322"/>
      <c r="F286" s="490" t="s">
        <v>382</v>
      </c>
      <c r="G286" s="322" t="s">
        <v>214</v>
      </c>
      <c r="H286" s="281" t="s">
        <v>212</v>
      </c>
      <c r="I286" s="539">
        <v>3000000</v>
      </c>
      <c r="J286" s="362" t="s">
        <v>262</v>
      </c>
      <c r="K286" s="364" t="s">
        <v>409</v>
      </c>
      <c r="L286" s="362" t="s">
        <v>229</v>
      </c>
      <c r="M286" s="488"/>
      <c r="N286" s="401"/>
      <c r="P286" s="19">
        <v>600000</v>
      </c>
      <c r="Q286" s="19"/>
      <c r="R286" s="19"/>
      <c r="S286" s="19"/>
      <c r="T286" s="139">
        <f t="shared" si="0"/>
        <v>600000</v>
      </c>
      <c r="U286" s="139">
        <f t="shared" si="1"/>
        <v>2400000</v>
      </c>
      <c r="V286" s="119">
        <f t="shared" si="2"/>
        <v>0</v>
      </c>
    </row>
    <row r="287" spans="1:22">
      <c r="A287" s="324"/>
      <c r="B287" s="538"/>
      <c r="C287" s="281"/>
      <c r="D287" s="298"/>
      <c r="E287" s="322"/>
      <c r="F287" s="490" t="s">
        <v>392</v>
      </c>
      <c r="G287" s="322" t="s">
        <v>214</v>
      </c>
      <c r="H287" s="281" t="s">
        <v>212</v>
      </c>
      <c r="I287" s="539">
        <v>6000000</v>
      </c>
      <c r="J287" s="362" t="s">
        <v>262</v>
      </c>
      <c r="K287" s="364" t="s">
        <v>409</v>
      </c>
      <c r="L287" s="362" t="s">
        <v>229</v>
      </c>
      <c r="M287" s="488"/>
      <c r="N287" s="401"/>
      <c r="P287" s="65">
        <v>1750000</v>
      </c>
      <c r="Q287" s="65"/>
      <c r="R287" s="65"/>
      <c r="S287" s="65"/>
      <c r="T287" s="139">
        <f t="shared" si="0"/>
        <v>1750000</v>
      </c>
      <c r="U287" s="139">
        <f t="shared" si="1"/>
        <v>4250000</v>
      </c>
      <c r="V287" s="119">
        <f t="shared" si="2"/>
        <v>0</v>
      </c>
    </row>
    <row r="288" spans="1:22" ht="7.5" customHeight="1">
      <c r="A288" s="324"/>
      <c r="B288" s="538"/>
      <c r="C288" s="281"/>
      <c r="D288" s="298"/>
      <c r="E288" s="322"/>
      <c r="F288" s="286"/>
      <c r="G288" s="322"/>
      <c r="H288" s="281"/>
      <c r="I288" s="275"/>
      <c r="J288" s="362"/>
      <c r="K288" s="362"/>
      <c r="L288" s="362"/>
      <c r="M288" s="488"/>
      <c r="N288" s="401"/>
      <c r="P288" s="97"/>
      <c r="Q288" s="97"/>
      <c r="R288" s="97"/>
      <c r="S288" s="97"/>
      <c r="T288" s="139">
        <f t="shared" si="0"/>
        <v>0</v>
      </c>
      <c r="U288" s="139">
        <f t="shared" si="1"/>
        <v>0</v>
      </c>
      <c r="V288" s="119"/>
    </row>
    <row r="289" spans="1:22" ht="6.75" customHeight="1">
      <c r="A289" s="324"/>
      <c r="B289" s="538"/>
      <c r="C289" s="281"/>
      <c r="D289" s="298"/>
      <c r="E289" s="322"/>
      <c r="F289" s="286"/>
      <c r="G289" s="322"/>
      <c r="H289" s="281"/>
      <c r="I289" s="275"/>
      <c r="J289" s="362"/>
      <c r="K289" s="364"/>
      <c r="L289" s="362"/>
      <c r="M289" s="488"/>
      <c r="N289" s="401"/>
      <c r="P289" s="97"/>
      <c r="Q289" s="184"/>
      <c r="R289" s="184"/>
      <c r="S289" s="184"/>
      <c r="T289" s="139">
        <f t="shared" si="0"/>
        <v>0</v>
      </c>
      <c r="U289" s="139">
        <f t="shared" si="1"/>
        <v>0</v>
      </c>
      <c r="V289" s="119">
        <f t="shared" si="2"/>
        <v>0</v>
      </c>
    </row>
    <row r="290" spans="1:22">
      <c r="A290" s="324"/>
      <c r="B290" s="538"/>
      <c r="C290" s="281"/>
      <c r="D290" s="298"/>
      <c r="E290" s="322">
        <v>9</v>
      </c>
      <c r="F290" s="286" t="s">
        <v>378</v>
      </c>
      <c r="G290" s="322"/>
      <c r="H290" s="281"/>
      <c r="I290" s="275"/>
      <c r="J290" s="362"/>
      <c r="K290" s="364" t="s">
        <v>422</v>
      </c>
      <c r="L290" s="362"/>
      <c r="M290" s="488"/>
      <c r="N290" s="401"/>
      <c r="P290" s="97"/>
      <c r="Q290" s="184"/>
      <c r="R290" s="184"/>
      <c r="S290" s="184"/>
      <c r="T290" s="139">
        <f t="shared" si="0"/>
        <v>0</v>
      </c>
      <c r="U290" s="139">
        <f t="shared" si="1"/>
        <v>0</v>
      </c>
      <c r="V290" s="119"/>
    </row>
    <row r="291" spans="1:22">
      <c r="A291" s="324"/>
      <c r="B291" s="538"/>
      <c r="C291" s="281"/>
      <c r="D291" s="298"/>
      <c r="E291" s="322"/>
      <c r="F291" s="492" t="s">
        <v>379</v>
      </c>
      <c r="G291" s="322" t="s">
        <v>214</v>
      </c>
      <c r="H291" s="281" t="s">
        <v>212</v>
      </c>
      <c r="I291" s="275">
        <v>2200000</v>
      </c>
      <c r="J291" s="362" t="s">
        <v>213</v>
      </c>
      <c r="K291" s="364" t="s">
        <v>422</v>
      </c>
      <c r="L291" s="362" t="s">
        <v>229</v>
      </c>
      <c r="M291" s="488"/>
      <c r="N291" s="401"/>
      <c r="P291" s="97"/>
      <c r="Q291" s="184">
        <v>780000</v>
      </c>
      <c r="R291" s="184"/>
      <c r="S291" s="184"/>
      <c r="T291" s="139">
        <f t="shared" si="0"/>
        <v>780000</v>
      </c>
      <c r="U291" s="139">
        <f t="shared" si="1"/>
        <v>1420000</v>
      </c>
      <c r="V291" s="119">
        <f t="shared" si="2"/>
        <v>608400000000</v>
      </c>
    </row>
    <row r="292" spans="1:22" ht="26.4">
      <c r="A292" s="324"/>
      <c r="B292" s="538"/>
      <c r="C292" s="281"/>
      <c r="D292" s="298"/>
      <c r="E292" s="322"/>
      <c r="F292" s="492" t="s">
        <v>380</v>
      </c>
      <c r="G292" s="322" t="s">
        <v>214</v>
      </c>
      <c r="H292" s="281" t="s">
        <v>212</v>
      </c>
      <c r="I292" s="541">
        <v>3600000</v>
      </c>
      <c r="J292" s="362" t="s">
        <v>213</v>
      </c>
      <c r="K292" s="364" t="s">
        <v>422</v>
      </c>
      <c r="L292" s="278" t="s">
        <v>229</v>
      </c>
      <c r="M292" s="488"/>
      <c r="N292" s="401"/>
      <c r="P292" s="235"/>
      <c r="Q292" s="236">
        <f>I292</f>
        <v>3600000</v>
      </c>
      <c r="R292" s="236"/>
      <c r="S292" s="236"/>
      <c r="T292" s="139">
        <f t="shared" si="0"/>
        <v>3600000</v>
      </c>
      <c r="U292" s="139">
        <f t="shared" si="1"/>
        <v>0</v>
      </c>
      <c r="V292" s="119"/>
    </row>
    <row r="293" spans="1:22">
      <c r="A293" s="324"/>
      <c r="B293" s="538"/>
      <c r="C293" s="281"/>
      <c r="D293" s="298"/>
      <c r="E293" s="322">
        <v>10</v>
      </c>
      <c r="F293" s="377" t="s">
        <v>311</v>
      </c>
      <c r="G293" s="322" t="s">
        <v>214</v>
      </c>
      <c r="H293" s="281" t="s">
        <v>212</v>
      </c>
      <c r="I293" s="378">
        <v>6600000</v>
      </c>
      <c r="J293" s="375" t="s">
        <v>213</v>
      </c>
      <c r="K293" s="373" t="s">
        <v>423</v>
      </c>
      <c r="L293" s="488" t="s">
        <v>229</v>
      </c>
      <c r="M293" s="488"/>
      <c r="N293" s="401"/>
      <c r="P293" s="19"/>
      <c r="Q293" s="19">
        <f>I293</f>
        <v>6600000</v>
      </c>
      <c r="R293" s="19"/>
      <c r="S293" s="19"/>
      <c r="T293" s="139">
        <f t="shared" si="0"/>
        <v>6600000</v>
      </c>
      <c r="U293" s="139">
        <f t="shared" si="1"/>
        <v>0</v>
      </c>
      <c r="V293" s="119">
        <f t="shared" si="2"/>
        <v>43560000000000</v>
      </c>
    </row>
    <row r="294" spans="1:22" ht="14.4" thickBot="1">
      <c r="A294" s="329"/>
      <c r="B294" s="330"/>
      <c r="C294" s="331"/>
      <c r="D294" s="666"/>
      <c r="E294" s="333"/>
      <c r="F294" s="542"/>
      <c r="G294" s="333"/>
      <c r="H294" s="331"/>
      <c r="I294" s="672"/>
      <c r="J294" s="590"/>
      <c r="K294" s="591"/>
      <c r="L294" s="475"/>
      <c r="M294" s="475"/>
      <c r="N294" s="476"/>
      <c r="P294" s="65"/>
      <c r="Q294" s="65"/>
      <c r="R294" s="65"/>
      <c r="S294" s="65"/>
      <c r="T294" s="139"/>
      <c r="U294" s="139">
        <f t="shared" si="1"/>
        <v>0</v>
      </c>
      <c r="V294" s="119"/>
    </row>
    <row r="295" spans="1:22" ht="14.4" thickBot="1">
      <c r="A295" s="386" t="s">
        <v>17</v>
      </c>
      <c r="B295" s="387"/>
      <c r="C295" s="387"/>
      <c r="D295" s="387"/>
      <c r="E295" s="387"/>
      <c r="F295" s="387"/>
      <c r="G295" s="387"/>
      <c r="H295" s="387"/>
      <c r="I295" s="546">
        <f>SUM(I255:I293)</f>
        <v>468856141</v>
      </c>
      <c r="J295" s="481"/>
      <c r="K295" s="481"/>
      <c r="L295" s="482"/>
      <c r="M295" s="482"/>
      <c r="N295" s="483"/>
      <c r="P295" s="42">
        <f>SUM(P255:P293)</f>
        <v>7450000</v>
      </c>
      <c r="Q295" s="42">
        <f>SUM(Q255:Q294)</f>
        <v>449235000</v>
      </c>
      <c r="R295" s="42">
        <f>SUM(R255:R293)</f>
        <v>3201141</v>
      </c>
      <c r="S295" s="42">
        <f>SUM(S255:S293)</f>
        <v>0</v>
      </c>
      <c r="T295" s="139">
        <f>SUM(T255:T293)</f>
        <v>459886141</v>
      </c>
      <c r="U295" s="139">
        <f t="shared" si="1"/>
        <v>8970000</v>
      </c>
      <c r="V295" s="119">
        <f t="shared" si="2"/>
        <v>2.0659695055213501E+17</v>
      </c>
    </row>
    <row r="296" spans="1:22">
      <c r="A296" s="804"/>
      <c r="B296" s="730"/>
      <c r="C296" s="281"/>
      <c r="D296" s="469"/>
      <c r="E296" s="272"/>
      <c r="F296" s="499"/>
      <c r="G296" s="322"/>
      <c r="H296" s="326"/>
      <c r="I296" s="275"/>
      <c r="J296" s="326"/>
      <c r="K296" s="276"/>
      <c r="L296" s="362"/>
      <c r="M296" s="463"/>
      <c r="N296" s="416"/>
      <c r="P296" s="98"/>
      <c r="Q296" s="98"/>
      <c r="R296" s="98"/>
      <c r="S296" s="98"/>
      <c r="T296" s="139">
        <f t="shared" ref="T296:T303" si="3">P296+Q296+R296+S296</f>
        <v>0</v>
      </c>
      <c r="U296" s="139">
        <f t="shared" si="1"/>
        <v>0</v>
      </c>
      <c r="V296" s="119"/>
    </row>
    <row r="297" spans="1:22" s="720" customFormat="1">
      <c r="A297" s="804"/>
      <c r="B297" s="730"/>
      <c r="C297" s="711">
        <v>1</v>
      </c>
      <c r="D297" s="712" t="s">
        <v>207</v>
      </c>
      <c r="E297" s="713">
        <v>1</v>
      </c>
      <c r="F297" s="714" t="s">
        <v>548</v>
      </c>
      <c r="G297" s="715" t="s">
        <v>549</v>
      </c>
      <c r="H297" s="724" t="s">
        <v>212</v>
      </c>
      <c r="I297" s="716">
        <v>477000000</v>
      </c>
      <c r="J297" s="724" t="s">
        <v>220</v>
      </c>
      <c r="K297" s="725"/>
      <c r="L297" s="718" t="s">
        <v>229</v>
      </c>
      <c r="M297" s="726"/>
      <c r="N297" s="727"/>
      <c r="P297" s="721"/>
      <c r="Q297" s="722">
        <f>I297</f>
        <v>477000000</v>
      </c>
      <c r="R297" s="721"/>
      <c r="S297" s="721"/>
      <c r="T297" s="723">
        <f t="shared" si="3"/>
        <v>477000000</v>
      </c>
      <c r="U297" s="723">
        <f t="shared" si="1"/>
        <v>0</v>
      </c>
      <c r="V297" s="728">
        <f>Q297*T297</f>
        <v>2.27529E+17</v>
      </c>
    </row>
    <row r="298" spans="1:22" s="720" customFormat="1">
      <c r="A298" s="804"/>
      <c r="B298" s="730"/>
      <c r="C298" s="711"/>
      <c r="D298" s="712"/>
      <c r="E298" s="713">
        <v>2</v>
      </c>
      <c r="F298" s="714" t="s">
        <v>548</v>
      </c>
      <c r="G298" s="715" t="s">
        <v>550</v>
      </c>
      <c r="H298" s="724" t="s">
        <v>212</v>
      </c>
      <c r="I298" s="716">
        <v>184500000</v>
      </c>
      <c r="J298" s="724" t="s">
        <v>213</v>
      </c>
      <c r="K298" s="725"/>
      <c r="L298" s="718" t="s">
        <v>229</v>
      </c>
      <c r="M298" s="726"/>
      <c r="N298" s="727"/>
      <c r="P298" s="721"/>
      <c r="Q298" s="722">
        <f>I298</f>
        <v>184500000</v>
      </c>
      <c r="R298" s="721"/>
      <c r="S298" s="721"/>
      <c r="T298" s="723">
        <f t="shared" si="3"/>
        <v>184500000</v>
      </c>
      <c r="U298" s="723">
        <f t="shared" si="1"/>
        <v>0</v>
      </c>
      <c r="V298" s="728">
        <f>Q298*T298</f>
        <v>3.404025E+16</v>
      </c>
    </row>
    <row r="299" spans="1:22">
      <c r="A299" s="804"/>
      <c r="B299" s="730"/>
      <c r="C299" s="281"/>
      <c r="D299" s="469"/>
      <c r="E299" s="399">
        <v>3</v>
      </c>
      <c r="F299" s="500" t="s">
        <v>524</v>
      </c>
      <c r="G299" s="322" t="s">
        <v>521</v>
      </c>
      <c r="H299" s="326" t="s">
        <v>212</v>
      </c>
      <c r="I299" s="275">
        <v>12000000</v>
      </c>
      <c r="J299" s="326" t="s">
        <v>213</v>
      </c>
      <c r="K299" s="277"/>
      <c r="L299" s="362" t="s">
        <v>229</v>
      </c>
      <c r="M299" s="463"/>
      <c r="N299" s="401"/>
      <c r="P299" s="98"/>
      <c r="Q299" s="183">
        <f>I299</f>
        <v>12000000</v>
      </c>
      <c r="R299" s="98">
        <v>0</v>
      </c>
      <c r="S299" s="98"/>
      <c r="T299" s="139">
        <f t="shared" si="3"/>
        <v>12000000</v>
      </c>
      <c r="U299" s="139">
        <f t="shared" si="1"/>
        <v>0</v>
      </c>
      <c r="V299" s="119">
        <f>Q299*T299</f>
        <v>144000000000000</v>
      </c>
    </row>
    <row r="300" spans="1:22">
      <c r="A300" s="804"/>
      <c r="B300" s="730"/>
      <c r="C300" s="281"/>
      <c r="D300" s="469"/>
      <c r="E300" s="399">
        <v>4</v>
      </c>
      <c r="F300" s="500" t="s">
        <v>551</v>
      </c>
      <c r="G300" s="322" t="s">
        <v>552</v>
      </c>
      <c r="H300" s="326" t="s">
        <v>212</v>
      </c>
      <c r="I300" s="275">
        <v>17500000</v>
      </c>
      <c r="J300" s="326" t="s">
        <v>213</v>
      </c>
      <c r="K300" s="277"/>
      <c r="L300" s="362" t="s">
        <v>229</v>
      </c>
      <c r="M300" s="463"/>
      <c r="N300" s="416"/>
      <c r="P300" s="98"/>
      <c r="Q300" s="183"/>
      <c r="R300" s="98">
        <f>I300</f>
        <v>17500000</v>
      </c>
      <c r="S300" s="98"/>
      <c r="T300" s="139">
        <f t="shared" si="3"/>
        <v>17500000</v>
      </c>
      <c r="U300" s="139">
        <f t="shared" si="1"/>
        <v>0</v>
      </c>
      <c r="V300" s="119">
        <f>Q300*T300</f>
        <v>0</v>
      </c>
    </row>
    <row r="301" spans="1:22">
      <c r="A301" s="804"/>
      <c r="B301" s="730"/>
      <c r="C301" s="281"/>
      <c r="D301" s="469"/>
      <c r="E301" s="399">
        <v>5</v>
      </c>
      <c r="F301" s="500" t="s">
        <v>553</v>
      </c>
      <c r="G301" s="322" t="s">
        <v>527</v>
      </c>
      <c r="H301" s="326" t="s">
        <v>212</v>
      </c>
      <c r="I301" s="275">
        <v>25000000</v>
      </c>
      <c r="J301" s="326" t="s">
        <v>220</v>
      </c>
      <c r="K301" s="277"/>
      <c r="L301" s="362"/>
      <c r="M301" s="463"/>
      <c r="N301" s="322" t="s">
        <v>229</v>
      </c>
      <c r="P301" s="98">
        <v>0</v>
      </c>
      <c r="Q301" s="183">
        <f>I301</f>
        <v>25000000</v>
      </c>
      <c r="R301" s="98">
        <v>0</v>
      </c>
      <c r="S301" s="98">
        <v>0</v>
      </c>
      <c r="T301" s="139">
        <f t="shared" si="3"/>
        <v>25000000</v>
      </c>
      <c r="U301" s="139">
        <f t="shared" si="1"/>
        <v>0</v>
      </c>
      <c r="V301" s="119">
        <f>Q301*T301</f>
        <v>625000000000000</v>
      </c>
    </row>
    <row r="302" spans="1:22" ht="12" customHeight="1">
      <c r="A302" s="804"/>
      <c r="B302" s="730"/>
      <c r="C302" s="281"/>
      <c r="D302" s="547"/>
      <c r="E302" s="399"/>
      <c r="F302" s="499"/>
      <c r="G302" s="322"/>
      <c r="H302" s="326"/>
      <c r="I302" s="275"/>
      <c r="J302" s="326"/>
      <c r="K302" s="276"/>
      <c r="L302" s="362"/>
      <c r="M302" s="463"/>
      <c r="N302" s="416"/>
      <c r="P302" s="98"/>
      <c r="Q302" s="183"/>
      <c r="R302" s="98"/>
      <c r="S302" s="98"/>
      <c r="T302" s="139">
        <f t="shared" si="3"/>
        <v>0</v>
      </c>
      <c r="U302" s="139">
        <f t="shared" ref="U302:U328" si="4">I302-T302</f>
        <v>0</v>
      </c>
      <c r="V302" s="119"/>
    </row>
    <row r="303" spans="1:22" ht="16.5" customHeight="1" thickBot="1">
      <c r="A303" s="804"/>
      <c r="B303" s="730"/>
      <c r="C303" s="281">
        <v>3</v>
      </c>
      <c r="D303" s="548" t="s">
        <v>335</v>
      </c>
      <c r="E303" s="399">
        <v>1</v>
      </c>
      <c r="F303" s="499" t="s">
        <v>277</v>
      </c>
      <c r="G303" s="322" t="s">
        <v>214</v>
      </c>
      <c r="H303" s="326" t="s">
        <v>212</v>
      </c>
      <c r="I303" s="275">
        <v>195000000</v>
      </c>
      <c r="J303" s="326" t="s">
        <v>220</v>
      </c>
      <c r="K303" s="323" t="s">
        <v>467</v>
      </c>
      <c r="L303" s="362" t="s">
        <v>229</v>
      </c>
      <c r="M303" s="463"/>
      <c r="N303" s="401"/>
      <c r="P303" s="98"/>
      <c r="Q303" s="98"/>
      <c r="R303" s="98"/>
      <c r="S303" s="183">
        <f>I303</f>
        <v>195000000</v>
      </c>
      <c r="T303" s="139">
        <f t="shared" si="3"/>
        <v>195000000</v>
      </c>
      <c r="U303" s="139">
        <f t="shared" si="4"/>
        <v>0</v>
      </c>
      <c r="V303" s="119">
        <f>Q303*T303</f>
        <v>0</v>
      </c>
    </row>
    <row r="304" spans="1:22" ht="14.4" thickBot="1">
      <c r="A304" s="410" t="s">
        <v>19</v>
      </c>
      <c r="B304" s="410"/>
      <c r="C304" s="410"/>
      <c r="D304" s="410"/>
      <c r="E304" s="410"/>
      <c r="F304" s="410"/>
      <c r="G304" s="410"/>
      <c r="H304" s="410"/>
      <c r="I304" s="549">
        <f>SUM(I296:I303)</f>
        <v>911000000</v>
      </c>
      <c r="J304" s="412"/>
      <c r="K304" s="412"/>
      <c r="L304" s="415"/>
      <c r="M304" s="415"/>
      <c r="N304" s="415"/>
      <c r="P304" s="61">
        <f>SUM(P296:P303)</f>
        <v>0</v>
      </c>
      <c r="Q304" s="61">
        <f>SUM(Q296:Q303)</f>
        <v>698500000</v>
      </c>
      <c r="R304" s="61">
        <f>SUM(R296:R303)</f>
        <v>17500000</v>
      </c>
      <c r="S304" s="61">
        <f>SUM(S296:S303)</f>
        <v>195000000</v>
      </c>
      <c r="T304" s="139">
        <f>SUM(T296:T303)</f>
        <v>911000000</v>
      </c>
      <c r="U304" s="139">
        <f t="shared" si="4"/>
        <v>0</v>
      </c>
      <c r="V304" s="119"/>
    </row>
    <row r="305" spans="1:22">
      <c r="A305" s="430"/>
      <c r="B305" s="430"/>
      <c r="C305" s="430"/>
      <c r="D305" s="430"/>
      <c r="E305" s="430"/>
      <c r="F305" s="430"/>
      <c r="G305" s="430"/>
      <c r="H305" s="430"/>
      <c r="I305" s="513"/>
      <c r="J305" s="424"/>
      <c r="K305" s="424"/>
      <c r="L305" s="449"/>
      <c r="M305" s="449"/>
      <c r="N305" s="449"/>
      <c r="P305" s="220"/>
      <c r="Q305" s="220"/>
      <c r="R305" s="220"/>
      <c r="S305" s="220"/>
      <c r="T305" s="139"/>
      <c r="U305" s="139"/>
      <c r="V305" s="119"/>
    </row>
    <row r="306" spans="1:22">
      <c r="A306" s="430"/>
      <c r="B306" s="430"/>
      <c r="C306" s="430"/>
      <c r="D306" s="430"/>
      <c r="E306" s="430"/>
      <c r="F306" s="430"/>
      <c r="G306" s="430"/>
      <c r="H306" s="430"/>
      <c r="I306" s="513"/>
      <c r="J306" s="424"/>
      <c r="K306" s="424"/>
      <c r="L306" s="449"/>
      <c r="M306" s="449"/>
      <c r="N306" s="449"/>
      <c r="P306" s="220"/>
      <c r="Q306" s="220"/>
      <c r="R306" s="220"/>
      <c r="S306" s="220"/>
      <c r="T306" s="139"/>
      <c r="U306" s="139"/>
      <c r="V306" s="119"/>
    </row>
    <row r="307" spans="1:22">
      <c r="A307" s="514"/>
      <c r="B307" s="514"/>
      <c r="C307" s="514"/>
      <c r="D307" s="514"/>
      <c r="E307" s="514"/>
      <c r="F307" s="514"/>
      <c r="G307" s="514"/>
      <c r="H307" s="514"/>
      <c r="I307" s="515"/>
      <c r="J307" s="516"/>
      <c r="K307" s="516"/>
      <c r="L307" s="517"/>
      <c r="M307" s="517"/>
      <c r="N307" s="517"/>
      <c r="P307" s="220"/>
      <c r="Q307" s="220"/>
      <c r="R307" s="220"/>
      <c r="S307" s="220"/>
      <c r="T307" s="139"/>
      <c r="U307" s="139">
        <f t="shared" si="4"/>
        <v>0</v>
      </c>
      <c r="V307" s="119"/>
    </row>
    <row r="308" spans="1:22">
      <c r="A308" s="770">
        <v>3</v>
      </c>
      <c r="B308" s="729" t="s">
        <v>20</v>
      </c>
      <c r="C308" s="355">
        <v>1</v>
      </c>
      <c r="D308" s="508" t="s">
        <v>239</v>
      </c>
      <c r="E308" s="356">
        <v>1</v>
      </c>
      <c r="F308" s="583" t="s">
        <v>266</v>
      </c>
      <c r="G308" s="356" t="s">
        <v>214</v>
      </c>
      <c r="H308" s="356" t="s">
        <v>212</v>
      </c>
      <c r="I308" s="264">
        <v>11280000</v>
      </c>
      <c r="J308" s="356" t="s">
        <v>262</v>
      </c>
      <c r="K308" s="266" t="s">
        <v>416</v>
      </c>
      <c r="L308" s="265" t="s">
        <v>229</v>
      </c>
      <c r="M308" s="461"/>
      <c r="N308" s="462"/>
      <c r="P308" s="97">
        <v>11280000</v>
      </c>
      <c r="Q308" s="97"/>
      <c r="R308" s="97"/>
      <c r="S308" s="97"/>
      <c r="T308" s="139">
        <f t="shared" ref="T308:T313" si="5">S308+R308+Q308+P308</f>
        <v>11280000</v>
      </c>
      <c r="U308" s="139">
        <f t="shared" si="4"/>
        <v>0</v>
      </c>
      <c r="V308" s="119">
        <f t="shared" ref="V308:V314" si="6">Q308*T308</f>
        <v>0</v>
      </c>
    </row>
    <row r="309" spans="1:22">
      <c r="A309" s="768"/>
      <c r="B309" s="730"/>
      <c r="C309" s="286"/>
      <c r="D309" s="509"/>
      <c r="E309" s="322">
        <v>2</v>
      </c>
      <c r="F309" s="417" t="s">
        <v>267</v>
      </c>
      <c r="G309" s="322" t="s">
        <v>214</v>
      </c>
      <c r="H309" s="322" t="s">
        <v>212</v>
      </c>
      <c r="I309" s="275">
        <v>7200000</v>
      </c>
      <c r="J309" s="322" t="s">
        <v>262</v>
      </c>
      <c r="K309" s="364" t="s">
        <v>416</v>
      </c>
      <c r="L309" s="362" t="s">
        <v>229</v>
      </c>
      <c r="M309" s="488"/>
      <c r="N309" s="401"/>
      <c r="P309" s="97">
        <v>7200000</v>
      </c>
      <c r="Q309" s="97"/>
      <c r="R309" s="97"/>
      <c r="S309" s="97"/>
      <c r="T309" s="139">
        <f t="shared" si="5"/>
        <v>7200000</v>
      </c>
      <c r="U309" s="139">
        <f t="shared" si="4"/>
        <v>0</v>
      </c>
      <c r="V309" s="119">
        <f t="shared" si="6"/>
        <v>0</v>
      </c>
    </row>
    <row r="310" spans="1:22">
      <c r="A310" s="768"/>
      <c r="B310" s="730"/>
      <c r="C310" s="286"/>
      <c r="D310" s="509"/>
      <c r="E310" s="322">
        <v>3</v>
      </c>
      <c r="F310" s="417" t="s">
        <v>268</v>
      </c>
      <c r="G310" s="322" t="s">
        <v>214</v>
      </c>
      <c r="H310" s="322" t="s">
        <v>212</v>
      </c>
      <c r="I310" s="275">
        <v>2400000</v>
      </c>
      <c r="J310" s="322" t="s">
        <v>262</v>
      </c>
      <c r="K310" s="364" t="s">
        <v>436</v>
      </c>
      <c r="L310" s="362" t="s">
        <v>229</v>
      </c>
      <c r="M310" s="488"/>
      <c r="N310" s="401"/>
      <c r="P310" s="97">
        <v>2400000</v>
      </c>
      <c r="Q310" s="97"/>
      <c r="R310" s="97"/>
      <c r="S310" s="97"/>
      <c r="T310" s="139">
        <f t="shared" si="5"/>
        <v>2400000</v>
      </c>
      <c r="U310" s="139">
        <f t="shared" si="4"/>
        <v>0</v>
      </c>
      <c r="V310" s="119">
        <f t="shared" si="6"/>
        <v>0</v>
      </c>
    </row>
    <row r="311" spans="1:22">
      <c r="A311" s="768"/>
      <c r="B311" s="730"/>
      <c r="C311" s="286"/>
      <c r="D311" s="509"/>
      <c r="E311" s="322">
        <v>4</v>
      </c>
      <c r="F311" s="419" t="s">
        <v>269</v>
      </c>
      <c r="G311" s="322" t="s">
        <v>214</v>
      </c>
      <c r="H311" s="322" t="s">
        <v>212</v>
      </c>
      <c r="I311" s="275">
        <v>7670000</v>
      </c>
      <c r="J311" s="322" t="s">
        <v>262</v>
      </c>
      <c r="K311" s="364" t="s">
        <v>418</v>
      </c>
      <c r="L311" s="362" t="s">
        <v>229</v>
      </c>
      <c r="M311" s="488"/>
      <c r="N311" s="401"/>
      <c r="P311" s="97">
        <f>I311</f>
        <v>7670000</v>
      </c>
      <c r="Q311" s="97"/>
      <c r="R311" s="97"/>
      <c r="S311" s="97"/>
      <c r="T311" s="139">
        <f t="shared" si="5"/>
        <v>7670000</v>
      </c>
      <c r="U311" s="139">
        <f t="shared" si="4"/>
        <v>0</v>
      </c>
      <c r="V311" s="119">
        <f t="shared" si="6"/>
        <v>0</v>
      </c>
    </row>
    <row r="312" spans="1:22">
      <c r="A312" s="768"/>
      <c r="B312" s="730"/>
      <c r="C312" s="286"/>
      <c r="D312" s="509"/>
      <c r="E312" s="322">
        <v>5</v>
      </c>
      <c r="F312" s="419" t="s">
        <v>270</v>
      </c>
      <c r="G312" s="322" t="s">
        <v>214</v>
      </c>
      <c r="H312" s="322" t="s">
        <v>212</v>
      </c>
      <c r="I312" s="275">
        <v>8500000</v>
      </c>
      <c r="J312" s="322" t="s">
        <v>262</v>
      </c>
      <c r="K312" s="364" t="s">
        <v>419</v>
      </c>
      <c r="L312" s="362" t="s">
        <v>229</v>
      </c>
      <c r="M312" s="488"/>
      <c r="N312" s="401"/>
      <c r="P312" s="97">
        <v>8500000</v>
      </c>
      <c r="Q312" s="97"/>
      <c r="R312" s="97"/>
      <c r="S312" s="97"/>
      <c r="T312" s="139">
        <f t="shared" si="5"/>
        <v>8500000</v>
      </c>
      <c r="U312" s="139">
        <f t="shared" si="4"/>
        <v>0</v>
      </c>
      <c r="V312" s="119">
        <f t="shared" si="6"/>
        <v>0</v>
      </c>
    </row>
    <row r="313" spans="1:22">
      <c r="A313" s="768"/>
      <c r="B313" s="730"/>
      <c r="C313" s="286"/>
      <c r="D313" s="509"/>
      <c r="E313" s="322">
        <v>6</v>
      </c>
      <c r="F313" s="293" t="s">
        <v>390</v>
      </c>
      <c r="G313" s="322" t="s">
        <v>214</v>
      </c>
      <c r="H313" s="322" t="s">
        <v>212</v>
      </c>
      <c r="I313" s="275">
        <v>1820000</v>
      </c>
      <c r="J313" s="362" t="s">
        <v>213</v>
      </c>
      <c r="K313" s="364" t="s">
        <v>432</v>
      </c>
      <c r="L313" s="362" t="s">
        <v>229</v>
      </c>
      <c r="M313" s="488"/>
      <c r="N313" s="401"/>
      <c r="P313" s="97"/>
      <c r="Q313" s="97"/>
      <c r="R313" s="97"/>
      <c r="S313" s="97"/>
      <c r="T313" s="139">
        <f t="shared" si="5"/>
        <v>0</v>
      </c>
      <c r="U313" s="139">
        <f t="shared" si="4"/>
        <v>1820000</v>
      </c>
      <c r="V313" s="119">
        <f t="shared" si="6"/>
        <v>0</v>
      </c>
    </row>
    <row r="314" spans="1:22" ht="7.5" customHeight="1" thickBot="1">
      <c r="A314" s="805"/>
      <c r="B314" s="806"/>
      <c r="C314" s="334"/>
      <c r="D314" s="510"/>
      <c r="E314" s="333"/>
      <c r="F314" s="674"/>
      <c r="G314" s="331"/>
      <c r="H314" s="333"/>
      <c r="I314" s="569"/>
      <c r="J314" s="333"/>
      <c r="K314" s="473"/>
      <c r="L314" s="473"/>
      <c r="M314" s="475"/>
      <c r="N314" s="476"/>
      <c r="P314" s="19"/>
      <c r="Q314" s="171"/>
      <c r="R314" s="19"/>
      <c r="S314" s="19"/>
      <c r="U314" s="139">
        <f t="shared" si="4"/>
        <v>0</v>
      </c>
      <c r="V314" s="119">
        <f t="shared" si="6"/>
        <v>0</v>
      </c>
    </row>
    <row r="315" spans="1:22" ht="14.4" thickBot="1">
      <c r="A315" s="386" t="s">
        <v>22</v>
      </c>
      <c r="B315" s="387"/>
      <c r="C315" s="387"/>
      <c r="D315" s="387"/>
      <c r="E315" s="387"/>
      <c r="F315" s="387"/>
      <c r="G315" s="387"/>
      <c r="H315" s="387"/>
      <c r="I315" s="426">
        <f>SUM(I308:I314)</f>
        <v>38870000</v>
      </c>
      <c r="J315" s="389"/>
      <c r="K315" s="389"/>
      <c r="L315" s="496"/>
      <c r="M315" s="415"/>
      <c r="N315" s="415"/>
      <c r="P315" s="61">
        <f>SUM(P308:P314)</f>
        <v>37050000</v>
      </c>
      <c r="Q315" s="61">
        <f>SUM(Q308:Q314)</f>
        <v>0</v>
      </c>
      <c r="R315" s="61">
        <f>SUM(R308:R314)</f>
        <v>0</v>
      </c>
      <c r="S315" s="61">
        <f>SUM(S308:S314)</f>
        <v>0</v>
      </c>
      <c r="T315" s="139">
        <f>SUM(T307:T314)</f>
        <v>37050000</v>
      </c>
      <c r="U315" s="139">
        <f t="shared" si="4"/>
        <v>1820000</v>
      </c>
      <c r="V315" s="119"/>
    </row>
    <row r="316" spans="1:22" ht="13.5" customHeight="1">
      <c r="A316" s="801">
        <v>4</v>
      </c>
      <c r="B316" s="798" t="s">
        <v>23</v>
      </c>
      <c r="C316" s="263">
        <v>1</v>
      </c>
      <c r="D316" s="518" t="s">
        <v>210</v>
      </c>
      <c r="E316" s="519">
        <v>1</v>
      </c>
      <c r="F316" s="520" t="s">
        <v>384</v>
      </c>
      <c r="G316" s="356"/>
      <c r="H316" s="356"/>
      <c r="I316" s="225"/>
      <c r="J316" s="356"/>
      <c r="K316" s="356"/>
      <c r="L316" s="462"/>
      <c r="M316" s="462"/>
      <c r="N316" s="462"/>
      <c r="P316" s="185"/>
      <c r="Q316" s="194"/>
      <c r="R316" s="185"/>
      <c r="S316" s="185"/>
      <c r="U316" s="139">
        <f t="shared" si="4"/>
        <v>0</v>
      </c>
      <c r="V316" s="119">
        <f t="shared" ref="V316:V326" si="7">Q316*T316</f>
        <v>0</v>
      </c>
    </row>
    <row r="317" spans="1:22">
      <c r="A317" s="802"/>
      <c r="B317" s="799"/>
      <c r="C317" s="281"/>
      <c r="D317" s="498"/>
      <c r="E317" s="435"/>
      <c r="F317" s="522" t="s">
        <v>374</v>
      </c>
      <c r="G317" s="322" t="s">
        <v>214</v>
      </c>
      <c r="H317" s="322" t="s">
        <v>212</v>
      </c>
      <c r="I317" s="186">
        <v>4200000</v>
      </c>
      <c r="J317" s="322" t="s">
        <v>213</v>
      </c>
      <c r="K317" s="323" t="s">
        <v>447</v>
      </c>
      <c r="L317" s="401" t="s">
        <v>229</v>
      </c>
      <c r="M317" s="401"/>
      <c r="N317" s="401"/>
      <c r="P317" s="216"/>
      <c r="Q317" s="251">
        <f>I317</f>
        <v>4200000</v>
      </c>
      <c r="R317" s="216"/>
      <c r="S317" s="216"/>
      <c r="T317" s="90">
        <f>S317+R317+Q317+P317</f>
        <v>4200000</v>
      </c>
      <c r="U317" s="139">
        <f t="shared" si="4"/>
        <v>0</v>
      </c>
      <c r="V317" s="119"/>
    </row>
    <row r="318" spans="1:22">
      <c r="A318" s="802"/>
      <c r="B318" s="799"/>
      <c r="C318" s="281"/>
      <c r="D318" s="521"/>
      <c r="E318" s="435"/>
      <c r="F318" s="522" t="s">
        <v>370</v>
      </c>
      <c r="G318" s="322" t="s">
        <v>214</v>
      </c>
      <c r="H318" s="322" t="s">
        <v>212</v>
      </c>
      <c r="I318" s="186">
        <v>2200000</v>
      </c>
      <c r="J318" s="322" t="s">
        <v>213</v>
      </c>
      <c r="K318" s="323" t="s">
        <v>447</v>
      </c>
      <c r="L318" s="401" t="s">
        <v>229</v>
      </c>
      <c r="M318" s="401"/>
      <c r="N318" s="401"/>
      <c r="P318" s="186"/>
      <c r="Q318" s="187">
        <v>1800000</v>
      </c>
      <c r="R318" s="186"/>
      <c r="S318" s="186"/>
      <c r="T318" s="90">
        <f t="shared" ref="T318:T326" si="8">S318+R318+Q318+P318</f>
        <v>1800000</v>
      </c>
      <c r="U318" s="139">
        <f t="shared" si="4"/>
        <v>400000</v>
      </c>
      <c r="V318" s="119">
        <f t="shared" si="7"/>
        <v>3240000000000</v>
      </c>
    </row>
    <row r="319" spans="1:22">
      <c r="A319" s="802"/>
      <c r="B319" s="799"/>
      <c r="C319" s="281"/>
      <c r="D319" s="521"/>
      <c r="E319" s="435"/>
      <c r="F319" s="522" t="s">
        <v>371</v>
      </c>
      <c r="G319" s="322" t="s">
        <v>214</v>
      </c>
      <c r="H319" s="322" t="s">
        <v>212</v>
      </c>
      <c r="I319" s="186">
        <v>2200000</v>
      </c>
      <c r="J319" s="322" t="s">
        <v>213</v>
      </c>
      <c r="K319" s="323" t="s">
        <v>447</v>
      </c>
      <c r="L319" s="401" t="s">
        <v>229</v>
      </c>
      <c r="M319" s="401"/>
      <c r="N319" s="401"/>
      <c r="P319" s="186"/>
      <c r="Q319" s="187">
        <v>1800000</v>
      </c>
      <c r="R319" s="186"/>
      <c r="S319" s="186"/>
      <c r="T319" s="90">
        <f t="shared" si="8"/>
        <v>1800000</v>
      </c>
      <c r="U319" s="139">
        <f t="shared" si="4"/>
        <v>400000</v>
      </c>
      <c r="V319" s="119">
        <f t="shared" si="7"/>
        <v>3240000000000</v>
      </c>
    </row>
    <row r="320" spans="1:22">
      <c r="A320" s="802"/>
      <c r="B320" s="799"/>
      <c r="C320" s="281"/>
      <c r="D320" s="521"/>
      <c r="E320" s="435"/>
      <c r="F320" s="522" t="s">
        <v>372</v>
      </c>
      <c r="G320" s="322" t="s">
        <v>214</v>
      </c>
      <c r="H320" s="322" t="s">
        <v>212</v>
      </c>
      <c r="I320" s="186">
        <v>2200000</v>
      </c>
      <c r="J320" s="322" t="s">
        <v>213</v>
      </c>
      <c r="K320" s="323" t="s">
        <v>447</v>
      </c>
      <c r="L320" s="401" t="s">
        <v>229</v>
      </c>
      <c r="M320" s="401"/>
      <c r="N320" s="401"/>
      <c r="P320" s="186"/>
      <c r="Q320" s="187">
        <v>1800000</v>
      </c>
      <c r="R320" s="186"/>
      <c r="S320" s="186"/>
      <c r="T320" s="90">
        <f t="shared" si="8"/>
        <v>1800000</v>
      </c>
      <c r="U320" s="139">
        <f t="shared" si="4"/>
        <v>400000</v>
      </c>
      <c r="V320" s="119">
        <f t="shared" si="7"/>
        <v>3240000000000</v>
      </c>
    </row>
    <row r="321" spans="1:47">
      <c r="A321" s="802"/>
      <c r="B321" s="799"/>
      <c r="C321" s="281"/>
      <c r="D321" s="521"/>
      <c r="E321" s="435"/>
      <c r="F321" s="522" t="s">
        <v>373</v>
      </c>
      <c r="G321" s="322" t="s">
        <v>214</v>
      </c>
      <c r="H321" s="322" t="s">
        <v>212</v>
      </c>
      <c r="I321" s="186">
        <v>2400000</v>
      </c>
      <c r="J321" s="322" t="s">
        <v>213</v>
      </c>
      <c r="K321" s="323" t="s">
        <v>447</v>
      </c>
      <c r="L321" s="401" t="s">
        <v>229</v>
      </c>
      <c r="M321" s="401"/>
      <c r="N321" s="401"/>
      <c r="P321" s="186"/>
      <c r="Q321" s="187">
        <v>2400000</v>
      </c>
      <c r="R321" s="186"/>
      <c r="S321" s="186"/>
      <c r="T321" s="90">
        <f t="shared" si="8"/>
        <v>2400000</v>
      </c>
      <c r="U321" s="139">
        <f t="shared" si="4"/>
        <v>0</v>
      </c>
      <c r="V321" s="119">
        <f t="shared" si="7"/>
        <v>5760000000000</v>
      </c>
    </row>
    <row r="322" spans="1:47">
      <c r="A322" s="802"/>
      <c r="B322" s="799"/>
      <c r="C322" s="281"/>
      <c r="D322" s="521"/>
      <c r="E322" s="435">
        <v>2</v>
      </c>
      <c r="F322" s="436" t="s">
        <v>471</v>
      </c>
      <c r="G322" s="322" t="s">
        <v>214</v>
      </c>
      <c r="H322" s="322" t="s">
        <v>212</v>
      </c>
      <c r="I322" s="186">
        <v>12000000</v>
      </c>
      <c r="J322" s="322" t="s">
        <v>213</v>
      </c>
      <c r="K322" s="323" t="s">
        <v>435</v>
      </c>
      <c r="L322" s="401" t="s">
        <v>229</v>
      </c>
      <c r="M322" s="401"/>
      <c r="N322" s="401"/>
      <c r="P322" s="186"/>
      <c r="Q322" s="187">
        <v>12000000</v>
      </c>
      <c r="R322" s="186"/>
      <c r="S322" s="186"/>
      <c r="T322" s="90">
        <f t="shared" si="8"/>
        <v>12000000</v>
      </c>
      <c r="U322" s="139">
        <f t="shared" si="4"/>
        <v>0</v>
      </c>
      <c r="V322" s="119">
        <f t="shared" si="7"/>
        <v>144000000000000</v>
      </c>
    </row>
    <row r="323" spans="1:47">
      <c r="A323" s="802"/>
      <c r="B323" s="799"/>
      <c r="C323" s="281"/>
      <c r="D323" s="521"/>
      <c r="E323" s="435">
        <v>3</v>
      </c>
      <c r="F323" s="436" t="s">
        <v>473</v>
      </c>
      <c r="G323" s="322" t="s">
        <v>214</v>
      </c>
      <c r="H323" s="322" t="s">
        <v>212</v>
      </c>
      <c r="I323" s="186">
        <v>6000000</v>
      </c>
      <c r="J323" s="322" t="s">
        <v>213</v>
      </c>
      <c r="K323" s="323" t="s">
        <v>407</v>
      </c>
      <c r="L323" s="401" t="s">
        <v>229</v>
      </c>
      <c r="M323" s="401"/>
      <c r="N323" s="401"/>
      <c r="P323" s="186"/>
      <c r="Q323" s="187">
        <v>6000000</v>
      </c>
      <c r="R323" s="186"/>
      <c r="S323" s="186"/>
      <c r="T323" s="90">
        <f t="shared" si="8"/>
        <v>6000000</v>
      </c>
      <c r="U323" s="139">
        <f t="shared" si="4"/>
        <v>0</v>
      </c>
      <c r="V323" s="119">
        <f t="shared" si="7"/>
        <v>36000000000000</v>
      </c>
    </row>
    <row r="324" spans="1:47">
      <c r="A324" s="802"/>
      <c r="B324" s="799"/>
      <c r="C324" s="281"/>
      <c r="D324" s="521"/>
      <c r="E324" s="435">
        <v>2</v>
      </c>
      <c r="F324" s="436" t="s">
        <v>361</v>
      </c>
      <c r="G324" s="322"/>
      <c r="H324" s="322"/>
      <c r="I324" s="186"/>
      <c r="J324" s="322"/>
      <c r="K324" s="322"/>
      <c r="L324" s="401"/>
      <c r="M324" s="401"/>
      <c r="N324" s="401"/>
      <c r="P324" s="186"/>
      <c r="Q324" s="187"/>
      <c r="R324" s="186"/>
      <c r="S324" s="186"/>
      <c r="T324" s="90">
        <f t="shared" si="8"/>
        <v>0</v>
      </c>
      <c r="U324" s="139">
        <f t="shared" si="4"/>
        <v>0</v>
      </c>
      <c r="V324" s="119"/>
    </row>
    <row r="325" spans="1:47">
      <c r="A325" s="802"/>
      <c r="B325" s="799"/>
      <c r="C325" s="281"/>
      <c r="D325" s="464"/>
      <c r="E325" s="435"/>
      <c r="F325" s="522" t="s">
        <v>375</v>
      </c>
      <c r="G325" s="322" t="s">
        <v>214</v>
      </c>
      <c r="H325" s="322" t="s">
        <v>212</v>
      </c>
      <c r="I325" s="186">
        <v>3000000</v>
      </c>
      <c r="J325" s="322" t="s">
        <v>213</v>
      </c>
      <c r="K325" s="323" t="s">
        <v>447</v>
      </c>
      <c r="L325" s="401" t="s">
        <v>229</v>
      </c>
      <c r="M325" s="401"/>
      <c r="N325" s="401"/>
      <c r="P325" s="186"/>
      <c r="Q325" s="187">
        <v>3000000</v>
      </c>
      <c r="R325" s="186"/>
      <c r="S325" s="186"/>
      <c r="T325" s="90">
        <f t="shared" si="8"/>
        <v>3000000</v>
      </c>
      <c r="U325" s="139">
        <f t="shared" si="4"/>
        <v>0</v>
      </c>
      <c r="V325" s="119">
        <f t="shared" si="7"/>
        <v>9000000000000</v>
      </c>
    </row>
    <row r="326" spans="1:47">
      <c r="A326" s="802"/>
      <c r="B326" s="799"/>
      <c r="C326" s="286"/>
      <c r="D326" s="498"/>
      <c r="E326" s="435"/>
      <c r="F326" s="522" t="s">
        <v>385</v>
      </c>
      <c r="G326" s="322" t="s">
        <v>214</v>
      </c>
      <c r="H326" s="322" t="s">
        <v>212</v>
      </c>
      <c r="I326" s="186">
        <v>2000000</v>
      </c>
      <c r="J326" s="322" t="s">
        <v>213</v>
      </c>
      <c r="K326" s="323" t="s">
        <v>446</v>
      </c>
      <c r="L326" s="401" t="s">
        <v>229</v>
      </c>
      <c r="M326" s="401"/>
      <c r="N326" s="401"/>
      <c r="P326" s="186"/>
      <c r="Q326" s="187">
        <v>2000000</v>
      </c>
      <c r="R326" s="186"/>
      <c r="S326" s="186"/>
      <c r="T326" s="90">
        <f t="shared" si="8"/>
        <v>2000000</v>
      </c>
      <c r="U326" s="139">
        <f t="shared" si="4"/>
        <v>0</v>
      </c>
      <c r="V326" s="119">
        <f t="shared" si="7"/>
        <v>4000000000000</v>
      </c>
    </row>
    <row r="327" spans="1:47" ht="8.25" customHeight="1" thickBot="1">
      <c r="A327" s="803"/>
      <c r="B327" s="800"/>
      <c r="C327" s="334"/>
      <c r="D327" s="470"/>
      <c r="E327" s="524"/>
      <c r="F327" s="525"/>
      <c r="G327" s="568"/>
      <c r="H327" s="568"/>
      <c r="I327" s="629"/>
      <c r="J327" s="333"/>
      <c r="K327" s="333"/>
      <c r="L327" s="476"/>
      <c r="M327" s="476"/>
      <c r="N327" s="476"/>
      <c r="P327" s="167"/>
      <c r="Q327" s="167"/>
      <c r="R327" s="167"/>
      <c r="S327" s="167"/>
      <c r="T327" s="90"/>
      <c r="U327" s="139"/>
      <c r="V327" s="119"/>
    </row>
    <row r="328" spans="1:47">
      <c r="A328" s="552" t="s">
        <v>24</v>
      </c>
      <c r="B328" s="514"/>
      <c r="C328" s="514"/>
      <c r="D328" s="514"/>
      <c r="E328" s="514"/>
      <c r="F328" s="514"/>
      <c r="G328" s="514"/>
      <c r="H328" s="514"/>
      <c r="I328" s="553">
        <f>SUM(I316:I326)</f>
        <v>36200000</v>
      </c>
      <c r="J328" s="338"/>
      <c r="K328" s="338"/>
      <c r="L328" s="526"/>
      <c r="M328" s="526"/>
      <c r="N328" s="527"/>
      <c r="P328" s="80">
        <f>SUM(P316:P326)</f>
        <v>0</v>
      </c>
      <c r="Q328" s="80">
        <f>SUM(Q316:Q326)</f>
        <v>35000000</v>
      </c>
      <c r="R328" s="80">
        <f>SUM(R316:R326)</f>
        <v>0</v>
      </c>
      <c r="S328" s="80">
        <f>SUM(S316:S326)</f>
        <v>0</v>
      </c>
      <c r="T328" s="90">
        <f>SUM(T317:T326)</f>
        <v>35000000</v>
      </c>
      <c r="U328" s="139">
        <f t="shared" si="4"/>
        <v>1200000</v>
      </c>
      <c r="V328" s="119"/>
    </row>
    <row r="329" spans="1:47">
      <c r="A329" s="412">
        <v>5</v>
      </c>
      <c r="B329" s="788" t="s">
        <v>25</v>
      </c>
      <c r="C329" s="788"/>
      <c r="D329" s="788"/>
      <c r="E329" s="430"/>
      <c r="F329" s="430"/>
      <c r="G329" s="430"/>
      <c r="H329" s="430"/>
      <c r="I329" s="443">
        <v>0</v>
      </c>
      <c r="J329" s="318"/>
      <c r="K329" s="318"/>
      <c r="L329" s="318"/>
      <c r="M329" s="528"/>
      <c r="N329" s="425"/>
      <c r="V329" s="119">
        <f>Q329*T329</f>
        <v>0</v>
      </c>
    </row>
    <row r="330" spans="1:47">
      <c r="A330" s="444" t="s">
        <v>26</v>
      </c>
      <c r="B330" s="387"/>
      <c r="C330" s="387"/>
      <c r="D330" s="387"/>
      <c r="E330" s="387"/>
      <c r="F330" s="387"/>
      <c r="G330" s="387"/>
      <c r="H330" s="387"/>
      <c r="I330" s="426">
        <f>I295+I304+I315+I328+I329</f>
        <v>1454926141</v>
      </c>
      <c r="J330" s="389"/>
      <c r="K330" s="389"/>
      <c r="L330" s="496"/>
      <c r="M330" s="496"/>
      <c r="N330" s="415"/>
      <c r="T330" s="90">
        <f>T328+T315+T304+T295</f>
        <v>1442936141</v>
      </c>
      <c r="U330" s="139">
        <f>I330-T330</f>
        <v>11990000</v>
      </c>
      <c r="V330" s="119">
        <f>Q330*T330</f>
        <v>0</v>
      </c>
      <c r="AU330" s="119">
        <f>'[4]Permendagri 2018.'!$S$103</f>
        <v>2312535959</v>
      </c>
    </row>
    <row r="331" spans="1:47">
      <c r="A331" s="447"/>
      <c r="B331" s="447"/>
      <c r="C331" s="424"/>
      <c r="D331" s="447"/>
      <c r="E331" s="447"/>
      <c r="F331" s="447"/>
      <c r="G331" s="447"/>
      <c r="H331" s="447"/>
      <c r="I331" s="448"/>
      <c r="J331" s="424"/>
      <c r="K331" s="424"/>
      <c r="L331" s="449"/>
      <c r="M331" s="449"/>
      <c r="N331" s="449"/>
      <c r="V331" s="119">
        <f>Q331*T331</f>
        <v>0</v>
      </c>
      <c r="AU331" s="119"/>
    </row>
    <row r="332" spans="1:47" ht="14.25" customHeight="1">
      <c r="A332" s="447"/>
      <c r="B332" s="447"/>
      <c r="C332" s="424"/>
      <c r="E332" s="424"/>
      <c r="F332" s="424" t="s">
        <v>27</v>
      </c>
      <c r="G332" s="447"/>
      <c r="H332" s="454"/>
      <c r="J332" s="2"/>
      <c r="K332" s="769" t="s">
        <v>241</v>
      </c>
      <c r="L332" s="769"/>
      <c r="M332" s="430"/>
      <c r="N332" s="430"/>
      <c r="Q332" s="119"/>
      <c r="V332" s="119"/>
    </row>
    <row r="333" spans="1:47" ht="14.25" customHeight="1">
      <c r="A333" s="447"/>
      <c r="B333" s="447"/>
      <c r="C333" s="424"/>
      <c r="E333" s="449"/>
      <c r="F333" s="449" t="s">
        <v>514</v>
      </c>
      <c r="G333" s="447"/>
      <c r="H333" s="447"/>
      <c r="J333" s="2"/>
      <c r="K333" s="769" t="s">
        <v>242</v>
      </c>
      <c r="L333" s="769"/>
      <c r="M333" s="430"/>
      <c r="N333" s="430"/>
      <c r="P333" s="119">
        <v>44500000</v>
      </c>
      <c r="Q333" s="139">
        <f>Q328+Q315+Q304+Q295</f>
        <v>1182735000</v>
      </c>
      <c r="R333" s="139">
        <f>R328+R315+R304+R295</f>
        <v>20701141</v>
      </c>
      <c r="S333" s="139">
        <f>S328+S315+S304+S295</f>
        <v>195000000</v>
      </c>
      <c r="T333" s="139">
        <f>P333+Q333+R333+S333</f>
        <v>1442936141</v>
      </c>
      <c r="U333" s="139"/>
      <c r="V333" s="119"/>
    </row>
    <row r="334" spans="1:47" ht="14.25" customHeight="1">
      <c r="A334" s="447"/>
      <c r="B334" s="447"/>
      <c r="C334" s="424"/>
      <c r="E334" s="449"/>
      <c r="F334" s="449"/>
      <c r="G334" s="447"/>
      <c r="H334" s="447"/>
      <c r="J334" s="2"/>
      <c r="K334" s="424"/>
      <c r="L334" s="424"/>
      <c r="M334" s="424"/>
      <c r="N334" s="424"/>
      <c r="P334" s="139" t="e">
        <f>P333-#REF!</f>
        <v>#REF!</v>
      </c>
      <c r="Q334" s="139">
        <f>'2019'!S307</f>
        <v>802905296</v>
      </c>
      <c r="S334" s="119">
        <v>1400000000</v>
      </c>
      <c r="V334" s="119"/>
    </row>
    <row r="335" spans="1:47" ht="14.25" customHeight="1">
      <c r="A335" s="447"/>
      <c r="B335" s="447"/>
      <c r="C335" s="424"/>
      <c r="E335" s="449"/>
      <c r="F335" s="449"/>
      <c r="G335" s="447"/>
      <c r="H335" s="447"/>
      <c r="J335" s="2"/>
      <c r="K335" s="424"/>
      <c r="L335" s="424"/>
      <c r="M335" s="424"/>
      <c r="N335" s="424"/>
      <c r="Q335" s="139">
        <f>Q334-Q333</f>
        <v>-379829704</v>
      </c>
      <c r="S335" s="139">
        <f>S334-S333</f>
        <v>1205000000</v>
      </c>
      <c r="V335" s="119"/>
    </row>
    <row r="336" spans="1:47" ht="14.25" customHeight="1">
      <c r="A336" s="447"/>
      <c r="B336" s="447"/>
      <c r="C336" s="424"/>
      <c r="E336" s="449"/>
      <c r="F336" s="449"/>
      <c r="G336" s="447"/>
      <c r="H336" s="447"/>
      <c r="J336" s="2"/>
      <c r="K336" s="424"/>
      <c r="L336" s="424"/>
      <c r="M336" s="424"/>
      <c r="N336" s="424"/>
      <c r="S336" s="139"/>
      <c r="V336" s="119"/>
    </row>
    <row r="337" spans="1:22" ht="14.25" customHeight="1">
      <c r="A337" s="447"/>
      <c r="B337" s="447"/>
      <c r="C337" s="424"/>
      <c r="E337" s="449"/>
      <c r="F337" s="449"/>
      <c r="G337" s="447"/>
      <c r="H337" s="447"/>
      <c r="J337" s="2"/>
      <c r="K337" s="424"/>
      <c r="L337" s="424"/>
      <c r="M337" s="424"/>
      <c r="N337" s="424"/>
      <c r="S337" s="139"/>
      <c r="V337" s="119"/>
    </row>
    <row r="338" spans="1:22" ht="14.25" customHeight="1">
      <c r="A338" s="447"/>
      <c r="B338" s="447"/>
      <c r="C338" s="424"/>
      <c r="E338" s="449"/>
      <c r="F338" s="455" t="s">
        <v>515</v>
      </c>
      <c r="G338" s="447"/>
      <c r="H338" s="447"/>
      <c r="J338" s="2"/>
      <c r="K338" s="759" t="s">
        <v>507</v>
      </c>
      <c r="L338" s="759"/>
      <c r="M338" s="447"/>
      <c r="N338" s="447"/>
      <c r="V338" s="119"/>
    </row>
    <row r="339" spans="1:22" ht="14.25" customHeight="1">
      <c r="A339" s="447"/>
      <c r="B339" s="447"/>
      <c r="C339" s="424"/>
      <c r="D339" s="447"/>
      <c r="E339" s="447"/>
      <c r="F339" s="447"/>
      <c r="G339" s="447"/>
      <c r="H339" s="447"/>
      <c r="I339" s="447"/>
      <c r="J339" s="424"/>
      <c r="K339" s="424"/>
      <c r="L339" s="449"/>
      <c r="M339" s="449"/>
      <c r="N339" s="449"/>
      <c r="V339" s="119"/>
    </row>
    <row r="340" spans="1:22" ht="14.25" customHeight="1">
      <c r="A340" s="447"/>
      <c r="B340" s="447"/>
      <c r="C340" s="424"/>
      <c r="D340" s="447"/>
      <c r="E340" s="447"/>
      <c r="F340" s="447"/>
      <c r="G340" s="447"/>
      <c r="H340" s="447"/>
      <c r="I340" s="447"/>
      <c r="J340" s="424"/>
      <c r="K340" s="424"/>
      <c r="L340" s="449"/>
      <c r="M340" s="449"/>
      <c r="N340" s="449"/>
      <c r="V340" s="119"/>
    </row>
    <row r="341" spans="1:22">
      <c r="A341" s="447"/>
      <c r="B341" s="447"/>
      <c r="C341" s="424"/>
      <c r="D341" s="447"/>
      <c r="E341" s="447"/>
      <c r="F341" s="447"/>
      <c r="G341" s="447"/>
      <c r="H341" s="447"/>
      <c r="I341" s="447"/>
      <c r="J341" s="424"/>
      <c r="K341" s="424"/>
      <c r="L341" s="449"/>
      <c r="M341" s="449"/>
      <c r="N341" s="449"/>
      <c r="V341" s="119"/>
    </row>
    <row r="342" spans="1:22">
      <c r="A342" s="447"/>
      <c r="B342" s="447"/>
      <c r="C342" s="424"/>
      <c r="D342" s="447"/>
      <c r="E342" s="447"/>
      <c r="F342" s="447"/>
      <c r="G342" s="447"/>
      <c r="H342" s="447"/>
      <c r="I342" s="447"/>
      <c r="J342" s="424"/>
      <c r="K342" s="424"/>
      <c r="L342" s="449"/>
      <c r="M342" s="449"/>
      <c r="N342" s="449"/>
      <c r="V342" s="119"/>
    </row>
    <row r="343" spans="1:22">
      <c r="A343" s="447"/>
      <c r="B343" s="447"/>
      <c r="C343" s="424"/>
      <c r="D343" s="447"/>
      <c r="E343" s="447"/>
      <c r="F343" s="447"/>
      <c r="G343" s="447"/>
      <c r="H343" s="447"/>
      <c r="I343" s="447"/>
      <c r="J343" s="424"/>
      <c r="K343" s="424"/>
      <c r="L343" s="449"/>
      <c r="M343" s="449"/>
      <c r="N343" s="449"/>
    </row>
    <row r="344" spans="1:22">
      <c r="A344" s="447"/>
      <c r="B344" s="447"/>
      <c r="C344" s="424"/>
      <c r="D344" s="447"/>
      <c r="E344" s="447"/>
      <c r="F344" s="447"/>
      <c r="G344" s="447"/>
      <c r="H344" s="447"/>
      <c r="I344" s="447"/>
      <c r="J344" s="424"/>
      <c r="K344" s="424"/>
      <c r="L344" s="449"/>
      <c r="M344" s="449"/>
      <c r="N344" s="449"/>
    </row>
    <row r="345" spans="1:22">
      <c r="A345" s="447"/>
      <c r="B345" s="447"/>
      <c r="C345" s="424"/>
      <c r="D345" s="447"/>
      <c r="E345" s="447"/>
      <c r="F345" s="447"/>
      <c r="G345" s="447"/>
      <c r="H345" s="447"/>
      <c r="I345" s="447"/>
      <c r="J345" s="424"/>
      <c r="K345" s="424"/>
      <c r="L345" s="449"/>
      <c r="M345" s="449"/>
      <c r="N345" s="449"/>
    </row>
    <row r="346" spans="1:22">
      <c r="A346" s="447"/>
      <c r="B346" s="447"/>
      <c r="C346" s="424"/>
      <c r="D346" s="447"/>
      <c r="E346" s="447"/>
      <c r="F346" s="447"/>
      <c r="G346" s="447"/>
      <c r="H346" s="447"/>
      <c r="I346" s="447"/>
      <c r="J346" s="424"/>
      <c r="K346" s="424"/>
      <c r="L346" s="449"/>
      <c r="M346" s="449"/>
      <c r="N346" s="449"/>
    </row>
    <row r="347" spans="1:22">
      <c r="A347" s="447"/>
      <c r="B347" s="447"/>
      <c r="C347" s="424"/>
      <c r="D347" s="447"/>
      <c r="E347" s="447"/>
      <c r="F347" s="447"/>
      <c r="G347" s="447"/>
      <c r="H347" s="447"/>
      <c r="I347" s="447"/>
      <c r="J347" s="424"/>
      <c r="K347" s="424"/>
      <c r="L347" s="449"/>
      <c r="M347" s="449"/>
      <c r="N347" s="449"/>
    </row>
    <row r="366" spans="4:4">
      <c r="D366" s="254">
        <v>811187961</v>
      </c>
    </row>
    <row r="367" spans="4:4">
      <c r="D367" s="254">
        <v>683982563</v>
      </c>
    </row>
    <row r="368" spans="4:4">
      <c r="D368" s="254">
        <f>X335</f>
        <v>0</v>
      </c>
    </row>
    <row r="369" spans="4:4">
      <c r="D369" s="254">
        <f>'[3]Form 1.5. musren'!$AA$28</f>
        <v>0</v>
      </c>
    </row>
    <row r="370" spans="4:4">
      <c r="D370" s="254">
        <f>Z335</f>
        <v>0</v>
      </c>
    </row>
    <row r="371" spans="4:4">
      <c r="D371" s="254">
        <f>SUM(D366:D370)</f>
        <v>1495170524</v>
      </c>
    </row>
  </sheetData>
  <mergeCells count="44">
    <mergeCell ref="K251:K253"/>
    <mergeCell ref="A255:A277"/>
    <mergeCell ref="B255:B277"/>
    <mergeCell ref="A1:N1"/>
    <mergeCell ref="A2:N2"/>
    <mergeCell ref="A3:N3"/>
    <mergeCell ref="A5:A7"/>
    <mergeCell ref="B5:F6"/>
    <mergeCell ref="G5:G7"/>
    <mergeCell ref="H5:H7"/>
    <mergeCell ref="I5:J6"/>
    <mergeCell ref="L5:N6"/>
    <mergeCell ref="A8:A71"/>
    <mergeCell ref="B8:B71"/>
    <mergeCell ref="A73:A187"/>
    <mergeCell ref="L251:N252"/>
    <mergeCell ref="B73:B187"/>
    <mergeCell ref="A189:A201"/>
    <mergeCell ref="B189:B201"/>
    <mergeCell ref="I243:J243"/>
    <mergeCell ref="A203:A230"/>
    <mergeCell ref="B203:B230"/>
    <mergeCell ref="B232:D232"/>
    <mergeCell ref="L235:N235"/>
    <mergeCell ref="I237:J237"/>
    <mergeCell ref="I238:J238"/>
    <mergeCell ref="A248:N248"/>
    <mergeCell ref="A249:N249"/>
    <mergeCell ref="B316:B327"/>
    <mergeCell ref="A316:A327"/>
    <mergeCell ref="K333:L333"/>
    <mergeCell ref="K338:L338"/>
    <mergeCell ref="A250:N250"/>
    <mergeCell ref="B329:D329"/>
    <mergeCell ref="K332:L332"/>
    <mergeCell ref="A296:A303"/>
    <mergeCell ref="B296:B303"/>
    <mergeCell ref="A308:A314"/>
    <mergeCell ref="B308:B314"/>
    <mergeCell ref="A251:A253"/>
    <mergeCell ref="B251:F252"/>
    <mergeCell ref="G251:G253"/>
    <mergeCell ref="H251:H253"/>
    <mergeCell ref="I251:J252"/>
  </mergeCells>
  <pageMargins left="0.35433070866141736" right="0.27559055118110237" top="0.6692913385826772" bottom="3.937007874015748E-2" header="0.31496062992125984" footer="0.31496062992125984"/>
  <pageSetup paperSize="5" scale="95" orientation="landscape" horizontalDpi="4294967293" verticalDpi="36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3" tint="-0.499984740745262"/>
  </sheetPr>
  <dimension ref="A1:U127"/>
  <sheetViews>
    <sheetView workbookViewId="0">
      <selection activeCell="F10" sqref="F10"/>
    </sheetView>
  </sheetViews>
  <sheetFormatPr defaultColWidth="9.109375" defaultRowHeight="13.8"/>
  <cols>
    <col min="1" max="1" width="3.6640625" style="2" customWidth="1"/>
    <col min="2" max="2" width="15.6640625" style="2" customWidth="1"/>
    <col min="3" max="3" width="2.6640625" style="3" customWidth="1"/>
    <col min="4" max="4" width="21.6640625" style="2" customWidth="1"/>
    <col min="5" max="5" width="3.109375" style="2" bestFit="1" customWidth="1"/>
    <col min="6" max="6" width="29.33203125" style="2" customWidth="1"/>
    <col min="7" max="7" width="9.6640625" style="2" customWidth="1"/>
    <col min="8" max="8" width="7.44140625" style="2" customWidth="1"/>
    <col min="9" max="9" width="11" style="2" customWidth="1"/>
    <col min="10" max="10" width="6.33203125" style="3" customWidth="1"/>
    <col min="11" max="11" width="26.5546875" style="3" customWidth="1"/>
    <col min="12" max="12" width="5.109375" style="96" customWidth="1"/>
    <col min="13" max="13" width="4.109375" style="96" customWidth="1"/>
    <col min="14" max="14" width="5.6640625" style="96" customWidth="1"/>
    <col min="15" max="15" width="26.6640625" style="2" customWidth="1"/>
    <col min="16" max="16" width="10.33203125" style="2" customWidth="1"/>
    <col min="17" max="17" width="10.6640625" style="2" customWidth="1"/>
    <col min="18" max="18" width="10.88671875" style="2" customWidth="1"/>
    <col min="19" max="19" width="11.33203125" style="2" customWidth="1"/>
    <col min="20" max="20" width="12.109375" style="2" customWidth="1"/>
    <col min="21" max="21" width="13.5546875" style="2" customWidth="1"/>
    <col min="22" max="22" width="9.109375" style="2" customWidth="1"/>
    <col min="23" max="257" width="9.109375" style="2"/>
    <col min="258" max="258" width="4.5546875" style="2" customWidth="1"/>
    <col min="259" max="259" width="21.88671875" style="2" customWidth="1"/>
    <col min="260" max="260" width="22.109375" style="2" customWidth="1"/>
    <col min="261" max="261" width="11.5546875" style="2" customWidth="1"/>
    <col min="262" max="264" width="3.5546875" style="2" customWidth="1"/>
    <col min="265" max="265" width="9.5546875" style="2" customWidth="1"/>
    <col min="266" max="266" width="18.88671875" style="2" customWidth="1"/>
    <col min="267" max="267" width="11.5546875" style="2" customWidth="1"/>
    <col min="268" max="268" width="16.44140625" style="2" customWidth="1"/>
    <col min="269" max="269" width="17.5546875" style="2" customWidth="1"/>
    <col min="270" max="270" width="10.5546875" style="2" customWidth="1"/>
    <col min="271" max="513" width="9.109375" style="2"/>
    <col min="514" max="514" width="4.5546875" style="2" customWidth="1"/>
    <col min="515" max="515" width="21.88671875" style="2" customWidth="1"/>
    <col min="516" max="516" width="22.109375" style="2" customWidth="1"/>
    <col min="517" max="517" width="11.5546875" style="2" customWidth="1"/>
    <col min="518" max="520" width="3.5546875" style="2" customWidth="1"/>
    <col min="521" max="521" width="9.5546875" style="2" customWidth="1"/>
    <col min="522" max="522" width="18.88671875" style="2" customWidth="1"/>
    <col min="523" max="523" width="11.5546875" style="2" customWidth="1"/>
    <col min="524" max="524" width="16.44140625" style="2" customWidth="1"/>
    <col min="525" max="525" width="17.5546875" style="2" customWidth="1"/>
    <col min="526" max="526" width="10.5546875" style="2" customWidth="1"/>
    <col min="527" max="769" width="9.109375" style="2"/>
    <col min="770" max="770" width="4.5546875" style="2" customWidth="1"/>
    <col min="771" max="771" width="21.88671875" style="2" customWidth="1"/>
    <col min="772" max="772" width="22.109375" style="2" customWidth="1"/>
    <col min="773" max="773" width="11.5546875" style="2" customWidth="1"/>
    <col min="774" max="776" width="3.5546875" style="2" customWidth="1"/>
    <col min="777" max="777" width="9.5546875" style="2" customWidth="1"/>
    <col min="778" max="778" width="18.88671875" style="2" customWidth="1"/>
    <col min="779" max="779" width="11.5546875" style="2" customWidth="1"/>
    <col min="780" max="780" width="16.44140625" style="2" customWidth="1"/>
    <col min="781" max="781" width="17.5546875" style="2" customWidth="1"/>
    <col min="782" max="782" width="10.5546875" style="2" customWidth="1"/>
    <col min="783" max="1025" width="9.109375" style="2"/>
    <col min="1026" max="1026" width="4.5546875" style="2" customWidth="1"/>
    <col min="1027" max="1027" width="21.88671875" style="2" customWidth="1"/>
    <col min="1028" max="1028" width="22.109375" style="2" customWidth="1"/>
    <col min="1029" max="1029" width="11.5546875" style="2" customWidth="1"/>
    <col min="1030" max="1032" width="3.5546875" style="2" customWidth="1"/>
    <col min="1033" max="1033" width="9.5546875" style="2" customWidth="1"/>
    <col min="1034" max="1034" width="18.88671875" style="2" customWidth="1"/>
    <col min="1035" max="1035" width="11.5546875" style="2" customWidth="1"/>
    <col min="1036" max="1036" width="16.44140625" style="2" customWidth="1"/>
    <col min="1037" max="1037" width="17.5546875" style="2" customWidth="1"/>
    <col min="1038" max="1038" width="10.5546875" style="2" customWidth="1"/>
    <col min="1039" max="1281" width="9.109375" style="2"/>
    <col min="1282" max="1282" width="4.5546875" style="2" customWidth="1"/>
    <col min="1283" max="1283" width="21.88671875" style="2" customWidth="1"/>
    <col min="1284" max="1284" width="22.109375" style="2" customWidth="1"/>
    <col min="1285" max="1285" width="11.5546875" style="2" customWidth="1"/>
    <col min="1286" max="1288" width="3.5546875" style="2" customWidth="1"/>
    <col min="1289" max="1289" width="9.5546875" style="2" customWidth="1"/>
    <col min="1290" max="1290" width="18.88671875" style="2" customWidth="1"/>
    <col min="1291" max="1291" width="11.5546875" style="2" customWidth="1"/>
    <col min="1292" max="1292" width="16.44140625" style="2" customWidth="1"/>
    <col min="1293" max="1293" width="17.5546875" style="2" customWidth="1"/>
    <col min="1294" max="1294" width="10.5546875" style="2" customWidth="1"/>
    <col min="1295" max="1537" width="9.109375" style="2"/>
    <col min="1538" max="1538" width="4.5546875" style="2" customWidth="1"/>
    <col min="1539" max="1539" width="21.88671875" style="2" customWidth="1"/>
    <col min="1540" max="1540" width="22.109375" style="2" customWidth="1"/>
    <col min="1541" max="1541" width="11.5546875" style="2" customWidth="1"/>
    <col min="1542" max="1544" width="3.5546875" style="2" customWidth="1"/>
    <col min="1545" max="1545" width="9.5546875" style="2" customWidth="1"/>
    <col min="1546" max="1546" width="18.88671875" style="2" customWidth="1"/>
    <col min="1547" max="1547" width="11.5546875" style="2" customWidth="1"/>
    <col min="1548" max="1548" width="16.44140625" style="2" customWidth="1"/>
    <col min="1549" max="1549" width="17.5546875" style="2" customWidth="1"/>
    <col min="1550" max="1550" width="10.5546875" style="2" customWidth="1"/>
    <col min="1551" max="1793" width="9.109375" style="2"/>
    <col min="1794" max="1794" width="4.5546875" style="2" customWidth="1"/>
    <col min="1795" max="1795" width="21.88671875" style="2" customWidth="1"/>
    <col min="1796" max="1796" width="22.109375" style="2" customWidth="1"/>
    <col min="1797" max="1797" width="11.5546875" style="2" customWidth="1"/>
    <col min="1798" max="1800" width="3.5546875" style="2" customWidth="1"/>
    <col min="1801" max="1801" width="9.5546875" style="2" customWidth="1"/>
    <col min="1802" max="1802" width="18.88671875" style="2" customWidth="1"/>
    <col min="1803" max="1803" width="11.5546875" style="2" customWidth="1"/>
    <col min="1804" max="1804" width="16.44140625" style="2" customWidth="1"/>
    <col min="1805" max="1805" width="17.5546875" style="2" customWidth="1"/>
    <col min="1806" max="1806" width="10.5546875" style="2" customWidth="1"/>
    <col min="1807" max="2049" width="9.109375" style="2"/>
    <col min="2050" max="2050" width="4.5546875" style="2" customWidth="1"/>
    <col min="2051" max="2051" width="21.88671875" style="2" customWidth="1"/>
    <col min="2052" max="2052" width="22.109375" style="2" customWidth="1"/>
    <col min="2053" max="2053" width="11.5546875" style="2" customWidth="1"/>
    <col min="2054" max="2056" width="3.5546875" style="2" customWidth="1"/>
    <col min="2057" max="2057" width="9.5546875" style="2" customWidth="1"/>
    <col min="2058" max="2058" width="18.88671875" style="2" customWidth="1"/>
    <col min="2059" max="2059" width="11.5546875" style="2" customWidth="1"/>
    <col min="2060" max="2060" width="16.44140625" style="2" customWidth="1"/>
    <col min="2061" max="2061" width="17.5546875" style="2" customWidth="1"/>
    <col min="2062" max="2062" width="10.5546875" style="2" customWidth="1"/>
    <col min="2063" max="2305" width="9.109375" style="2"/>
    <col min="2306" max="2306" width="4.5546875" style="2" customWidth="1"/>
    <col min="2307" max="2307" width="21.88671875" style="2" customWidth="1"/>
    <col min="2308" max="2308" width="22.109375" style="2" customWidth="1"/>
    <col min="2309" max="2309" width="11.5546875" style="2" customWidth="1"/>
    <col min="2310" max="2312" width="3.5546875" style="2" customWidth="1"/>
    <col min="2313" max="2313" width="9.5546875" style="2" customWidth="1"/>
    <col min="2314" max="2314" width="18.88671875" style="2" customWidth="1"/>
    <col min="2315" max="2315" width="11.5546875" style="2" customWidth="1"/>
    <col min="2316" max="2316" width="16.44140625" style="2" customWidth="1"/>
    <col min="2317" max="2317" width="17.5546875" style="2" customWidth="1"/>
    <col min="2318" max="2318" width="10.5546875" style="2" customWidth="1"/>
    <col min="2319" max="2561" width="9.109375" style="2"/>
    <col min="2562" max="2562" width="4.5546875" style="2" customWidth="1"/>
    <col min="2563" max="2563" width="21.88671875" style="2" customWidth="1"/>
    <col min="2564" max="2564" width="22.109375" style="2" customWidth="1"/>
    <col min="2565" max="2565" width="11.5546875" style="2" customWidth="1"/>
    <col min="2566" max="2568" width="3.5546875" style="2" customWidth="1"/>
    <col min="2569" max="2569" width="9.5546875" style="2" customWidth="1"/>
    <col min="2570" max="2570" width="18.88671875" style="2" customWidth="1"/>
    <col min="2571" max="2571" width="11.5546875" style="2" customWidth="1"/>
    <col min="2572" max="2572" width="16.44140625" style="2" customWidth="1"/>
    <col min="2573" max="2573" width="17.5546875" style="2" customWidth="1"/>
    <col min="2574" max="2574" width="10.5546875" style="2" customWidth="1"/>
    <col min="2575" max="2817" width="9.109375" style="2"/>
    <col min="2818" max="2818" width="4.5546875" style="2" customWidth="1"/>
    <col min="2819" max="2819" width="21.88671875" style="2" customWidth="1"/>
    <col min="2820" max="2820" width="22.109375" style="2" customWidth="1"/>
    <col min="2821" max="2821" width="11.5546875" style="2" customWidth="1"/>
    <col min="2822" max="2824" width="3.5546875" style="2" customWidth="1"/>
    <col min="2825" max="2825" width="9.5546875" style="2" customWidth="1"/>
    <col min="2826" max="2826" width="18.88671875" style="2" customWidth="1"/>
    <col min="2827" max="2827" width="11.5546875" style="2" customWidth="1"/>
    <col min="2828" max="2828" width="16.44140625" style="2" customWidth="1"/>
    <col min="2829" max="2829" width="17.5546875" style="2" customWidth="1"/>
    <col min="2830" max="2830" width="10.5546875" style="2" customWidth="1"/>
    <col min="2831" max="3073" width="9.109375" style="2"/>
    <col min="3074" max="3074" width="4.5546875" style="2" customWidth="1"/>
    <col min="3075" max="3075" width="21.88671875" style="2" customWidth="1"/>
    <col min="3076" max="3076" width="22.109375" style="2" customWidth="1"/>
    <col min="3077" max="3077" width="11.5546875" style="2" customWidth="1"/>
    <col min="3078" max="3080" width="3.5546875" style="2" customWidth="1"/>
    <col min="3081" max="3081" width="9.5546875" style="2" customWidth="1"/>
    <col min="3082" max="3082" width="18.88671875" style="2" customWidth="1"/>
    <col min="3083" max="3083" width="11.5546875" style="2" customWidth="1"/>
    <col min="3084" max="3084" width="16.44140625" style="2" customWidth="1"/>
    <col min="3085" max="3085" width="17.5546875" style="2" customWidth="1"/>
    <col min="3086" max="3086" width="10.5546875" style="2" customWidth="1"/>
    <col min="3087" max="3329" width="9.109375" style="2"/>
    <col min="3330" max="3330" width="4.5546875" style="2" customWidth="1"/>
    <col min="3331" max="3331" width="21.88671875" style="2" customWidth="1"/>
    <col min="3332" max="3332" width="22.109375" style="2" customWidth="1"/>
    <col min="3333" max="3333" width="11.5546875" style="2" customWidth="1"/>
    <col min="3334" max="3336" width="3.5546875" style="2" customWidth="1"/>
    <col min="3337" max="3337" width="9.5546875" style="2" customWidth="1"/>
    <col min="3338" max="3338" width="18.88671875" style="2" customWidth="1"/>
    <col min="3339" max="3339" width="11.5546875" style="2" customWidth="1"/>
    <col min="3340" max="3340" width="16.44140625" style="2" customWidth="1"/>
    <col min="3341" max="3341" width="17.5546875" style="2" customWidth="1"/>
    <col min="3342" max="3342" width="10.5546875" style="2" customWidth="1"/>
    <col min="3343" max="3585" width="9.109375" style="2"/>
    <col min="3586" max="3586" width="4.5546875" style="2" customWidth="1"/>
    <col min="3587" max="3587" width="21.88671875" style="2" customWidth="1"/>
    <col min="3588" max="3588" width="22.109375" style="2" customWidth="1"/>
    <col min="3589" max="3589" width="11.5546875" style="2" customWidth="1"/>
    <col min="3590" max="3592" width="3.5546875" style="2" customWidth="1"/>
    <col min="3593" max="3593" width="9.5546875" style="2" customWidth="1"/>
    <col min="3594" max="3594" width="18.88671875" style="2" customWidth="1"/>
    <col min="3595" max="3595" width="11.5546875" style="2" customWidth="1"/>
    <col min="3596" max="3596" width="16.44140625" style="2" customWidth="1"/>
    <col min="3597" max="3597" width="17.5546875" style="2" customWidth="1"/>
    <col min="3598" max="3598" width="10.5546875" style="2" customWidth="1"/>
    <col min="3599" max="3841" width="9.109375" style="2"/>
    <col min="3842" max="3842" width="4.5546875" style="2" customWidth="1"/>
    <col min="3843" max="3843" width="21.88671875" style="2" customWidth="1"/>
    <col min="3844" max="3844" width="22.109375" style="2" customWidth="1"/>
    <col min="3845" max="3845" width="11.5546875" style="2" customWidth="1"/>
    <col min="3846" max="3848" width="3.5546875" style="2" customWidth="1"/>
    <col min="3849" max="3849" width="9.5546875" style="2" customWidth="1"/>
    <col min="3850" max="3850" width="18.88671875" style="2" customWidth="1"/>
    <col min="3851" max="3851" width="11.5546875" style="2" customWidth="1"/>
    <col min="3852" max="3852" width="16.44140625" style="2" customWidth="1"/>
    <col min="3853" max="3853" width="17.5546875" style="2" customWidth="1"/>
    <col min="3854" max="3854" width="10.5546875" style="2" customWidth="1"/>
    <col min="3855" max="4097" width="9.109375" style="2"/>
    <col min="4098" max="4098" width="4.5546875" style="2" customWidth="1"/>
    <col min="4099" max="4099" width="21.88671875" style="2" customWidth="1"/>
    <col min="4100" max="4100" width="22.109375" style="2" customWidth="1"/>
    <col min="4101" max="4101" width="11.5546875" style="2" customWidth="1"/>
    <col min="4102" max="4104" width="3.5546875" style="2" customWidth="1"/>
    <col min="4105" max="4105" width="9.5546875" style="2" customWidth="1"/>
    <col min="4106" max="4106" width="18.88671875" style="2" customWidth="1"/>
    <col min="4107" max="4107" width="11.5546875" style="2" customWidth="1"/>
    <col min="4108" max="4108" width="16.44140625" style="2" customWidth="1"/>
    <col min="4109" max="4109" width="17.5546875" style="2" customWidth="1"/>
    <col min="4110" max="4110" width="10.5546875" style="2" customWidth="1"/>
    <col min="4111" max="4353" width="9.109375" style="2"/>
    <col min="4354" max="4354" width="4.5546875" style="2" customWidth="1"/>
    <col min="4355" max="4355" width="21.88671875" style="2" customWidth="1"/>
    <col min="4356" max="4356" width="22.109375" style="2" customWidth="1"/>
    <col min="4357" max="4357" width="11.5546875" style="2" customWidth="1"/>
    <col min="4358" max="4360" width="3.5546875" style="2" customWidth="1"/>
    <col min="4361" max="4361" width="9.5546875" style="2" customWidth="1"/>
    <col min="4362" max="4362" width="18.88671875" style="2" customWidth="1"/>
    <col min="4363" max="4363" width="11.5546875" style="2" customWidth="1"/>
    <col min="4364" max="4364" width="16.44140625" style="2" customWidth="1"/>
    <col min="4365" max="4365" width="17.5546875" style="2" customWidth="1"/>
    <col min="4366" max="4366" width="10.5546875" style="2" customWidth="1"/>
    <col min="4367" max="4609" width="9.109375" style="2"/>
    <col min="4610" max="4610" width="4.5546875" style="2" customWidth="1"/>
    <col min="4611" max="4611" width="21.88671875" style="2" customWidth="1"/>
    <col min="4612" max="4612" width="22.109375" style="2" customWidth="1"/>
    <col min="4613" max="4613" width="11.5546875" style="2" customWidth="1"/>
    <col min="4614" max="4616" width="3.5546875" style="2" customWidth="1"/>
    <col min="4617" max="4617" width="9.5546875" style="2" customWidth="1"/>
    <col min="4618" max="4618" width="18.88671875" style="2" customWidth="1"/>
    <col min="4619" max="4619" width="11.5546875" style="2" customWidth="1"/>
    <col min="4620" max="4620" width="16.44140625" style="2" customWidth="1"/>
    <col min="4621" max="4621" width="17.5546875" style="2" customWidth="1"/>
    <col min="4622" max="4622" width="10.5546875" style="2" customWidth="1"/>
    <col min="4623" max="4865" width="9.109375" style="2"/>
    <col min="4866" max="4866" width="4.5546875" style="2" customWidth="1"/>
    <col min="4867" max="4867" width="21.88671875" style="2" customWidth="1"/>
    <col min="4868" max="4868" width="22.109375" style="2" customWidth="1"/>
    <col min="4869" max="4869" width="11.5546875" style="2" customWidth="1"/>
    <col min="4870" max="4872" width="3.5546875" style="2" customWidth="1"/>
    <col min="4873" max="4873" width="9.5546875" style="2" customWidth="1"/>
    <col min="4874" max="4874" width="18.88671875" style="2" customWidth="1"/>
    <col min="4875" max="4875" width="11.5546875" style="2" customWidth="1"/>
    <col min="4876" max="4876" width="16.44140625" style="2" customWidth="1"/>
    <col min="4877" max="4877" width="17.5546875" style="2" customWidth="1"/>
    <col min="4878" max="4878" width="10.5546875" style="2" customWidth="1"/>
    <col min="4879" max="5121" width="9.109375" style="2"/>
    <col min="5122" max="5122" width="4.5546875" style="2" customWidth="1"/>
    <col min="5123" max="5123" width="21.88671875" style="2" customWidth="1"/>
    <col min="5124" max="5124" width="22.109375" style="2" customWidth="1"/>
    <col min="5125" max="5125" width="11.5546875" style="2" customWidth="1"/>
    <col min="5126" max="5128" width="3.5546875" style="2" customWidth="1"/>
    <col min="5129" max="5129" width="9.5546875" style="2" customWidth="1"/>
    <col min="5130" max="5130" width="18.88671875" style="2" customWidth="1"/>
    <col min="5131" max="5131" width="11.5546875" style="2" customWidth="1"/>
    <col min="5132" max="5132" width="16.44140625" style="2" customWidth="1"/>
    <col min="5133" max="5133" width="17.5546875" style="2" customWidth="1"/>
    <col min="5134" max="5134" width="10.5546875" style="2" customWidth="1"/>
    <col min="5135" max="5377" width="9.109375" style="2"/>
    <col min="5378" max="5378" width="4.5546875" style="2" customWidth="1"/>
    <col min="5379" max="5379" width="21.88671875" style="2" customWidth="1"/>
    <col min="5380" max="5380" width="22.109375" style="2" customWidth="1"/>
    <col min="5381" max="5381" width="11.5546875" style="2" customWidth="1"/>
    <col min="5382" max="5384" width="3.5546875" style="2" customWidth="1"/>
    <col min="5385" max="5385" width="9.5546875" style="2" customWidth="1"/>
    <col min="5386" max="5386" width="18.88671875" style="2" customWidth="1"/>
    <col min="5387" max="5387" width="11.5546875" style="2" customWidth="1"/>
    <col min="5388" max="5388" width="16.44140625" style="2" customWidth="1"/>
    <col min="5389" max="5389" width="17.5546875" style="2" customWidth="1"/>
    <col min="5390" max="5390" width="10.5546875" style="2" customWidth="1"/>
    <col min="5391" max="5633" width="9.109375" style="2"/>
    <col min="5634" max="5634" width="4.5546875" style="2" customWidth="1"/>
    <col min="5635" max="5635" width="21.88671875" style="2" customWidth="1"/>
    <col min="5636" max="5636" width="22.109375" style="2" customWidth="1"/>
    <col min="5637" max="5637" width="11.5546875" style="2" customWidth="1"/>
    <col min="5638" max="5640" width="3.5546875" style="2" customWidth="1"/>
    <col min="5641" max="5641" width="9.5546875" style="2" customWidth="1"/>
    <col min="5642" max="5642" width="18.88671875" style="2" customWidth="1"/>
    <col min="5643" max="5643" width="11.5546875" style="2" customWidth="1"/>
    <col min="5644" max="5644" width="16.44140625" style="2" customWidth="1"/>
    <col min="5645" max="5645" width="17.5546875" style="2" customWidth="1"/>
    <col min="5646" max="5646" width="10.5546875" style="2" customWidth="1"/>
    <col min="5647" max="5889" width="9.109375" style="2"/>
    <col min="5890" max="5890" width="4.5546875" style="2" customWidth="1"/>
    <col min="5891" max="5891" width="21.88671875" style="2" customWidth="1"/>
    <col min="5892" max="5892" width="22.109375" style="2" customWidth="1"/>
    <col min="5893" max="5893" width="11.5546875" style="2" customWidth="1"/>
    <col min="5894" max="5896" width="3.5546875" style="2" customWidth="1"/>
    <col min="5897" max="5897" width="9.5546875" style="2" customWidth="1"/>
    <col min="5898" max="5898" width="18.88671875" style="2" customWidth="1"/>
    <col min="5899" max="5899" width="11.5546875" style="2" customWidth="1"/>
    <col min="5900" max="5900" width="16.44140625" style="2" customWidth="1"/>
    <col min="5901" max="5901" width="17.5546875" style="2" customWidth="1"/>
    <col min="5902" max="5902" width="10.5546875" style="2" customWidth="1"/>
    <col min="5903" max="6145" width="9.109375" style="2"/>
    <col min="6146" max="6146" width="4.5546875" style="2" customWidth="1"/>
    <col min="6147" max="6147" width="21.88671875" style="2" customWidth="1"/>
    <col min="6148" max="6148" width="22.109375" style="2" customWidth="1"/>
    <col min="6149" max="6149" width="11.5546875" style="2" customWidth="1"/>
    <col min="6150" max="6152" width="3.5546875" style="2" customWidth="1"/>
    <col min="6153" max="6153" width="9.5546875" style="2" customWidth="1"/>
    <col min="6154" max="6154" width="18.88671875" style="2" customWidth="1"/>
    <col min="6155" max="6155" width="11.5546875" style="2" customWidth="1"/>
    <col min="6156" max="6156" width="16.44140625" style="2" customWidth="1"/>
    <col min="6157" max="6157" width="17.5546875" style="2" customWidth="1"/>
    <col min="6158" max="6158" width="10.5546875" style="2" customWidth="1"/>
    <col min="6159" max="6401" width="9.109375" style="2"/>
    <col min="6402" max="6402" width="4.5546875" style="2" customWidth="1"/>
    <col min="6403" max="6403" width="21.88671875" style="2" customWidth="1"/>
    <col min="6404" max="6404" width="22.109375" style="2" customWidth="1"/>
    <col min="6405" max="6405" width="11.5546875" style="2" customWidth="1"/>
    <col min="6406" max="6408" width="3.5546875" style="2" customWidth="1"/>
    <col min="6409" max="6409" width="9.5546875" style="2" customWidth="1"/>
    <col min="6410" max="6410" width="18.88671875" style="2" customWidth="1"/>
    <col min="6411" max="6411" width="11.5546875" style="2" customWidth="1"/>
    <col min="6412" max="6412" width="16.44140625" style="2" customWidth="1"/>
    <col min="6413" max="6413" width="17.5546875" style="2" customWidth="1"/>
    <col min="6414" max="6414" width="10.5546875" style="2" customWidth="1"/>
    <col min="6415" max="6657" width="9.109375" style="2"/>
    <col min="6658" max="6658" width="4.5546875" style="2" customWidth="1"/>
    <col min="6659" max="6659" width="21.88671875" style="2" customWidth="1"/>
    <col min="6660" max="6660" width="22.109375" style="2" customWidth="1"/>
    <col min="6661" max="6661" width="11.5546875" style="2" customWidth="1"/>
    <col min="6662" max="6664" width="3.5546875" style="2" customWidth="1"/>
    <col min="6665" max="6665" width="9.5546875" style="2" customWidth="1"/>
    <col min="6666" max="6666" width="18.88671875" style="2" customWidth="1"/>
    <col min="6667" max="6667" width="11.5546875" style="2" customWidth="1"/>
    <col min="6668" max="6668" width="16.44140625" style="2" customWidth="1"/>
    <col min="6669" max="6669" width="17.5546875" style="2" customWidth="1"/>
    <col min="6670" max="6670" width="10.5546875" style="2" customWidth="1"/>
    <col min="6671" max="6913" width="9.109375" style="2"/>
    <col min="6914" max="6914" width="4.5546875" style="2" customWidth="1"/>
    <col min="6915" max="6915" width="21.88671875" style="2" customWidth="1"/>
    <col min="6916" max="6916" width="22.109375" style="2" customWidth="1"/>
    <col min="6917" max="6917" width="11.5546875" style="2" customWidth="1"/>
    <col min="6918" max="6920" width="3.5546875" style="2" customWidth="1"/>
    <col min="6921" max="6921" width="9.5546875" style="2" customWidth="1"/>
    <col min="6922" max="6922" width="18.88671875" style="2" customWidth="1"/>
    <col min="6923" max="6923" width="11.5546875" style="2" customWidth="1"/>
    <col min="6924" max="6924" width="16.44140625" style="2" customWidth="1"/>
    <col min="6925" max="6925" width="17.5546875" style="2" customWidth="1"/>
    <col min="6926" max="6926" width="10.5546875" style="2" customWidth="1"/>
    <col min="6927" max="7169" width="9.109375" style="2"/>
    <col min="7170" max="7170" width="4.5546875" style="2" customWidth="1"/>
    <col min="7171" max="7171" width="21.88671875" style="2" customWidth="1"/>
    <col min="7172" max="7172" width="22.109375" style="2" customWidth="1"/>
    <col min="7173" max="7173" width="11.5546875" style="2" customWidth="1"/>
    <col min="7174" max="7176" width="3.5546875" style="2" customWidth="1"/>
    <col min="7177" max="7177" width="9.5546875" style="2" customWidth="1"/>
    <col min="7178" max="7178" width="18.88671875" style="2" customWidth="1"/>
    <col min="7179" max="7179" width="11.5546875" style="2" customWidth="1"/>
    <col min="7180" max="7180" width="16.44140625" style="2" customWidth="1"/>
    <col min="7181" max="7181" width="17.5546875" style="2" customWidth="1"/>
    <col min="7182" max="7182" width="10.5546875" style="2" customWidth="1"/>
    <col min="7183" max="7425" width="9.109375" style="2"/>
    <col min="7426" max="7426" width="4.5546875" style="2" customWidth="1"/>
    <col min="7427" max="7427" width="21.88671875" style="2" customWidth="1"/>
    <col min="7428" max="7428" width="22.109375" style="2" customWidth="1"/>
    <col min="7429" max="7429" width="11.5546875" style="2" customWidth="1"/>
    <col min="7430" max="7432" width="3.5546875" style="2" customWidth="1"/>
    <col min="7433" max="7433" width="9.5546875" style="2" customWidth="1"/>
    <col min="7434" max="7434" width="18.88671875" style="2" customWidth="1"/>
    <col min="7435" max="7435" width="11.5546875" style="2" customWidth="1"/>
    <col min="7436" max="7436" width="16.44140625" style="2" customWidth="1"/>
    <col min="7437" max="7437" width="17.5546875" style="2" customWidth="1"/>
    <col min="7438" max="7438" width="10.5546875" style="2" customWidth="1"/>
    <col min="7439" max="7681" width="9.109375" style="2"/>
    <col min="7682" max="7682" width="4.5546875" style="2" customWidth="1"/>
    <col min="7683" max="7683" width="21.88671875" style="2" customWidth="1"/>
    <col min="7684" max="7684" width="22.109375" style="2" customWidth="1"/>
    <col min="7685" max="7685" width="11.5546875" style="2" customWidth="1"/>
    <col min="7686" max="7688" width="3.5546875" style="2" customWidth="1"/>
    <col min="7689" max="7689" width="9.5546875" style="2" customWidth="1"/>
    <col min="7690" max="7690" width="18.88671875" style="2" customWidth="1"/>
    <col min="7691" max="7691" width="11.5546875" style="2" customWidth="1"/>
    <col min="7692" max="7692" width="16.44140625" style="2" customWidth="1"/>
    <col min="7693" max="7693" width="17.5546875" style="2" customWidth="1"/>
    <col min="7694" max="7694" width="10.5546875" style="2" customWidth="1"/>
    <col min="7695" max="7937" width="9.109375" style="2"/>
    <col min="7938" max="7938" width="4.5546875" style="2" customWidth="1"/>
    <col min="7939" max="7939" width="21.88671875" style="2" customWidth="1"/>
    <col min="7940" max="7940" width="22.109375" style="2" customWidth="1"/>
    <col min="7941" max="7941" width="11.5546875" style="2" customWidth="1"/>
    <col min="7942" max="7944" width="3.5546875" style="2" customWidth="1"/>
    <col min="7945" max="7945" width="9.5546875" style="2" customWidth="1"/>
    <col min="7946" max="7946" width="18.88671875" style="2" customWidth="1"/>
    <col min="7947" max="7947" width="11.5546875" style="2" customWidth="1"/>
    <col min="7948" max="7948" width="16.44140625" style="2" customWidth="1"/>
    <col min="7949" max="7949" width="17.5546875" style="2" customWidth="1"/>
    <col min="7950" max="7950" width="10.5546875" style="2" customWidth="1"/>
    <col min="7951" max="8193" width="9.109375" style="2"/>
    <col min="8194" max="8194" width="4.5546875" style="2" customWidth="1"/>
    <col min="8195" max="8195" width="21.88671875" style="2" customWidth="1"/>
    <col min="8196" max="8196" width="22.109375" style="2" customWidth="1"/>
    <col min="8197" max="8197" width="11.5546875" style="2" customWidth="1"/>
    <col min="8198" max="8200" width="3.5546875" style="2" customWidth="1"/>
    <col min="8201" max="8201" width="9.5546875" style="2" customWidth="1"/>
    <col min="8202" max="8202" width="18.88671875" style="2" customWidth="1"/>
    <col min="8203" max="8203" width="11.5546875" style="2" customWidth="1"/>
    <col min="8204" max="8204" width="16.44140625" style="2" customWidth="1"/>
    <col min="8205" max="8205" width="17.5546875" style="2" customWidth="1"/>
    <col min="8206" max="8206" width="10.5546875" style="2" customWidth="1"/>
    <col min="8207" max="8449" width="9.109375" style="2"/>
    <col min="8450" max="8450" width="4.5546875" style="2" customWidth="1"/>
    <col min="8451" max="8451" width="21.88671875" style="2" customWidth="1"/>
    <col min="8452" max="8452" width="22.109375" style="2" customWidth="1"/>
    <col min="8453" max="8453" width="11.5546875" style="2" customWidth="1"/>
    <col min="8454" max="8456" width="3.5546875" style="2" customWidth="1"/>
    <col min="8457" max="8457" width="9.5546875" style="2" customWidth="1"/>
    <col min="8458" max="8458" width="18.88671875" style="2" customWidth="1"/>
    <col min="8459" max="8459" width="11.5546875" style="2" customWidth="1"/>
    <col min="8460" max="8460" width="16.44140625" style="2" customWidth="1"/>
    <col min="8461" max="8461" width="17.5546875" style="2" customWidth="1"/>
    <col min="8462" max="8462" width="10.5546875" style="2" customWidth="1"/>
    <col min="8463" max="8705" width="9.109375" style="2"/>
    <col min="8706" max="8706" width="4.5546875" style="2" customWidth="1"/>
    <col min="8707" max="8707" width="21.88671875" style="2" customWidth="1"/>
    <col min="8708" max="8708" width="22.109375" style="2" customWidth="1"/>
    <col min="8709" max="8709" width="11.5546875" style="2" customWidth="1"/>
    <col min="8710" max="8712" width="3.5546875" style="2" customWidth="1"/>
    <col min="8713" max="8713" width="9.5546875" style="2" customWidth="1"/>
    <col min="8714" max="8714" width="18.88671875" style="2" customWidth="1"/>
    <col min="8715" max="8715" width="11.5546875" style="2" customWidth="1"/>
    <col min="8716" max="8716" width="16.44140625" style="2" customWidth="1"/>
    <col min="8717" max="8717" width="17.5546875" style="2" customWidth="1"/>
    <col min="8718" max="8718" width="10.5546875" style="2" customWidth="1"/>
    <col min="8719" max="8961" width="9.109375" style="2"/>
    <col min="8962" max="8962" width="4.5546875" style="2" customWidth="1"/>
    <col min="8963" max="8963" width="21.88671875" style="2" customWidth="1"/>
    <col min="8964" max="8964" width="22.109375" style="2" customWidth="1"/>
    <col min="8965" max="8965" width="11.5546875" style="2" customWidth="1"/>
    <col min="8966" max="8968" width="3.5546875" style="2" customWidth="1"/>
    <col min="8969" max="8969" width="9.5546875" style="2" customWidth="1"/>
    <col min="8970" max="8970" width="18.88671875" style="2" customWidth="1"/>
    <col min="8971" max="8971" width="11.5546875" style="2" customWidth="1"/>
    <col min="8972" max="8972" width="16.44140625" style="2" customWidth="1"/>
    <col min="8973" max="8973" width="17.5546875" style="2" customWidth="1"/>
    <col min="8974" max="8974" width="10.5546875" style="2" customWidth="1"/>
    <col min="8975" max="9217" width="9.109375" style="2"/>
    <col min="9218" max="9218" width="4.5546875" style="2" customWidth="1"/>
    <col min="9219" max="9219" width="21.88671875" style="2" customWidth="1"/>
    <col min="9220" max="9220" width="22.109375" style="2" customWidth="1"/>
    <col min="9221" max="9221" width="11.5546875" style="2" customWidth="1"/>
    <col min="9222" max="9224" width="3.5546875" style="2" customWidth="1"/>
    <col min="9225" max="9225" width="9.5546875" style="2" customWidth="1"/>
    <col min="9226" max="9226" width="18.88671875" style="2" customWidth="1"/>
    <col min="9227" max="9227" width="11.5546875" style="2" customWidth="1"/>
    <col min="9228" max="9228" width="16.44140625" style="2" customWidth="1"/>
    <col min="9229" max="9229" width="17.5546875" style="2" customWidth="1"/>
    <col min="9230" max="9230" width="10.5546875" style="2" customWidth="1"/>
    <col min="9231" max="9473" width="9.109375" style="2"/>
    <col min="9474" max="9474" width="4.5546875" style="2" customWidth="1"/>
    <col min="9475" max="9475" width="21.88671875" style="2" customWidth="1"/>
    <col min="9476" max="9476" width="22.109375" style="2" customWidth="1"/>
    <col min="9477" max="9477" width="11.5546875" style="2" customWidth="1"/>
    <col min="9478" max="9480" width="3.5546875" style="2" customWidth="1"/>
    <col min="9481" max="9481" width="9.5546875" style="2" customWidth="1"/>
    <col min="9482" max="9482" width="18.88671875" style="2" customWidth="1"/>
    <col min="9483" max="9483" width="11.5546875" style="2" customWidth="1"/>
    <col min="9484" max="9484" width="16.44140625" style="2" customWidth="1"/>
    <col min="9485" max="9485" width="17.5546875" style="2" customWidth="1"/>
    <col min="9486" max="9486" width="10.5546875" style="2" customWidth="1"/>
    <col min="9487" max="9729" width="9.109375" style="2"/>
    <col min="9730" max="9730" width="4.5546875" style="2" customWidth="1"/>
    <col min="9731" max="9731" width="21.88671875" style="2" customWidth="1"/>
    <col min="9732" max="9732" width="22.109375" style="2" customWidth="1"/>
    <col min="9733" max="9733" width="11.5546875" style="2" customWidth="1"/>
    <col min="9734" max="9736" width="3.5546875" style="2" customWidth="1"/>
    <col min="9737" max="9737" width="9.5546875" style="2" customWidth="1"/>
    <col min="9738" max="9738" width="18.88671875" style="2" customWidth="1"/>
    <col min="9739" max="9739" width="11.5546875" style="2" customWidth="1"/>
    <col min="9740" max="9740" width="16.44140625" style="2" customWidth="1"/>
    <col min="9741" max="9741" width="17.5546875" style="2" customWidth="1"/>
    <col min="9742" max="9742" width="10.5546875" style="2" customWidth="1"/>
    <col min="9743" max="9985" width="9.109375" style="2"/>
    <col min="9986" max="9986" width="4.5546875" style="2" customWidth="1"/>
    <col min="9987" max="9987" width="21.88671875" style="2" customWidth="1"/>
    <col min="9988" max="9988" width="22.109375" style="2" customWidth="1"/>
    <col min="9989" max="9989" width="11.5546875" style="2" customWidth="1"/>
    <col min="9990" max="9992" width="3.5546875" style="2" customWidth="1"/>
    <col min="9993" max="9993" width="9.5546875" style="2" customWidth="1"/>
    <col min="9994" max="9994" width="18.88671875" style="2" customWidth="1"/>
    <col min="9995" max="9995" width="11.5546875" style="2" customWidth="1"/>
    <col min="9996" max="9996" width="16.44140625" style="2" customWidth="1"/>
    <col min="9997" max="9997" width="17.5546875" style="2" customWidth="1"/>
    <col min="9998" max="9998" width="10.5546875" style="2" customWidth="1"/>
    <col min="9999" max="10241" width="9.109375" style="2"/>
    <col min="10242" max="10242" width="4.5546875" style="2" customWidth="1"/>
    <col min="10243" max="10243" width="21.88671875" style="2" customWidth="1"/>
    <col min="10244" max="10244" width="22.109375" style="2" customWidth="1"/>
    <col min="10245" max="10245" width="11.5546875" style="2" customWidth="1"/>
    <col min="10246" max="10248" width="3.5546875" style="2" customWidth="1"/>
    <col min="10249" max="10249" width="9.5546875" style="2" customWidth="1"/>
    <col min="10250" max="10250" width="18.88671875" style="2" customWidth="1"/>
    <col min="10251" max="10251" width="11.5546875" style="2" customWidth="1"/>
    <col min="10252" max="10252" width="16.44140625" style="2" customWidth="1"/>
    <col min="10253" max="10253" width="17.5546875" style="2" customWidth="1"/>
    <col min="10254" max="10254" width="10.5546875" style="2" customWidth="1"/>
    <col min="10255" max="10497" width="9.109375" style="2"/>
    <col min="10498" max="10498" width="4.5546875" style="2" customWidth="1"/>
    <col min="10499" max="10499" width="21.88671875" style="2" customWidth="1"/>
    <col min="10500" max="10500" width="22.109375" style="2" customWidth="1"/>
    <col min="10501" max="10501" width="11.5546875" style="2" customWidth="1"/>
    <col min="10502" max="10504" width="3.5546875" style="2" customWidth="1"/>
    <col min="10505" max="10505" width="9.5546875" style="2" customWidth="1"/>
    <col min="10506" max="10506" width="18.88671875" style="2" customWidth="1"/>
    <col min="10507" max="10507" width="11.5546875" style="2" customWidth="1"/>
    <col min="10508" max="10508" width="16.44140625" style="2" customWidth="1"/>
    <col min="10509" max="10509" width="17.5546875" style="2" customWidth="1"/>
    <col min="10510" max="10510" width="10.5546875" style="2" customWidth="1"/>
    <col min="10511" max="10753" width="9.109375" style="2"/>
    <col min="10754" max="10754" width="4.5546875" style="2" customWidth="1"/>
    <col min="10755" max="10755" width="21.88671875" style="2" customWidth="1"/>
    <col min="10756" max="10756" width="22.109375" style="2" customWidth="1"/>
    <col min="10757" max="10757" width="11.5546875" style="2" customWidth="1"/>
    <col min="10758" max="10760" width="3.5546875" style="2" customWidth="1"/>
    <col min="10761" max="10761" width="9.5546875" style="2" customWidth="1"/>
    <col min="10762" max="10762" width="18.88671875" style="2" customWidth="1"/>
    <col min="10763" max="10763" width="11.5546875" style="2" customWidth="1"/>
    <col min="10764" max="10764" width="16.44140625" style="2" customWidth="1"/>
    <col min="10765" max="10765" width="17.5546875" style="2" customWidth="1"/>
    <col min="10766" max="10766" width="10.5546875" style="2" customWidth="1"/>
    <col min="10767" max="11009" width="9.109375" style="2"/>
    <col min="11010" max="11010" width="4.5546875" style="2" customWidth="1"/>
    <col min="11011" max="11011" width="21.88671875" style="2" customWidth="1"/>
    <col min="11012" max="11012" width="22.109375" style="2" customWidth="1"/>
    <col min="11013" max="11013" width="11.5546875" style="2" customWidth="1"/>
    <col min="11014" max="11016" width="3.5546875" style="2" customWidth="1"/>
    <col min="11017" max="11017" width="9.5546875" style="2" customWidth="1"/>
    <col min="11018" max="11018" width="18.88671875" style="2" customWidth="1"/>
    <col min="11019" max="11019" width="11.5546875" style="2" customWidth="1"/>
    <col min="11020" max="11020" width="16.44140625" style="2" customWidth="1"/>
    <col min="11021" max="11021" width="17.5546875" style="2" customWidth="1"/>
    <col min="11022" max="11022" width="10.5546875" style="2" customWidth="1"/>
    <col min="11023" max="11265" width="9.109375" style="2"/>
    <col min="11266" max="11266" width="4.5546875" style="2" customWidth="1"/>
    <col min="11267" max="11267" width="21.88671875" style="2" customWidth="1"/>
    <col min="11268" max="11268" width="22.109375" style="2" customWidth="1"/>
    <col min="11269" max="11269" width="11.5546875" style="2" customWidth="1"/>
    <col min="11270" max="11272" width="3.5546875" style="2" customWidth="1"/>
    <col min="11273" max="11273" width="9.5546875" style="2" customWidth="1"/>
    <col min="11274" max="11274" width="18.88671875" style="2" customWidth="1"/>
    <col min="11275" max="11275" width="11.5546875" style="2" customWidth="1"/>
    <col min="11276" max="11276" width="16.44140625" style="2" customWidth="1"/>
    <col min="11277" max="11277" width="17.5546875" style="2" customWidth="1"/>
    <col min="11278" max="11278" width="10.5546875" style="2" customWidth="1"/>
    <col min="11279" max="11521" width="9.109375" style="2"/>
    <col min="11522" max="11522" width="4.5546875" style="2" customWidth="1"/>
    <col min="11523" max="11523" width="21.88671875" style="2" customWidth="1"/>
    <col min="11524" max="11524" width="22.109375" style="2" customWidth="1"/>
    <col min="11525" max="11525" width="11.5546875" style="2" customWidth="1"/>
    <col min="11526" max="11528" width="3.5546875" style="2" customWidth="1"/>
    <col min="11529" max="11529" width="9.5546875" style="2" customWidth="1"/>
    <col min="11530" max="11530" width="18.88671875" style="2" customWidth="1"/>
    <col min="11531" max="11531" width="11.5546875" style="2" customWidth="1"/>
    <col min="11532" max="11532" width="16.44140625" style="2" customWidth="1"/>
    <col min="11533" max="11533" width="17.5546875" style="2" customWidth="1"/>
    <col min="11534" max="11534" width="10.5546875" style="2" customWidth="1"/>
    <col min="11535" max="11777" width="9.109375" style="2"/>
    <col min="11778" max="11778" width="4.5546875" style="2" customWidth="1"/>
    <col min="11779" max="11779" width="21.88671875" style="2" customWidth="1"/>
    <col min="11780" max="11780" width="22.109375" style="2" customWidth="1"/>
    <col min="11781" max="11781" width="11.5546875" style="2" customWidth="1"/>
    <col min="11782" max="11784" width="3.5546875" style="2" customWidth="1"/>
    <col min="11785" max="11785" width="9.5546875" style="2" customWidth="1"/>
    <col min="11786" max="11786" width="18.88671875" style="2" customWidth="1"/>
    <col min="11787" max="11787" width="11.5546875" style="2" customWidth="1"/>
    <col min="11788" max="11788" width="16.44140625" style="2" customWidth="1"/>
    <col min="11789" max="11789" width="17.5546875" style="2" customWidth="1"/>
    <col min="11790" max="11790" width="10.5546875" style="2" customWidth="1"/>
    <col min="11791" max="12033" width="9.109375" style="2"/>
    <col min="12034" max="12034" width="4.5546875" style="2" customWidth="1"/>
    <col min="12035" max="12035" width="21.88671875" style="2" customWidth="1"/>
    <col min="12036" max="12036" width="22.109375" style="2" customWidth="1"/>
    <col min="12037" max="12037" width="11.5546875" style="2" customWidth="1"/>
    <col min="12038" max="12040" width="3.5546875" style="2" customWidth="1"/>
    <col min="12041" max="12041" width="9.5546875" style="2" customWidth="1"/>
    <col min="12042" max="12042" width="18.88671875" style="2" customWidth="1"/>
    <col min="12043" max="12043" width="11.5546875" style="2" customWidth="1"/>
    <col min="12044" max="12044" width="16.44140625" style="2" customWidth="1"/>
    <col min="12045" max="12045" width="17.5546875" style="2" customWidth="1"/>
    <col min="12046" max="12046" width="10.5546875" style="2" customWidth="1"/>
    <col min="12047" max="12289" width="9.109375" style="2"/>
    <col min="12290" max="12290" width="4.5546875" style="2" customWidth="1"/>
    <col min="12291" max="12291" width="21.88671875" style="2" customWidth="1"/>
    <col min="12292" max="12292" width="22.109375" style="2" customWidth="1"/>
    <col min="12293" max="12293" width="11.5546875" style="2" customWidth="1"/>
    <col min="12294" max="12296" width="3.5546875" style="2" customWidth="1"/>
    <col min="12297" max="12297" width="9.5546875" style="2" customWidth="1"/>
    <col min="12298" max="12298" width="18.88671875" style="2" customWidth="1"/>
    <col min="12299" max="12299" width="11.5546875" style="2" customWidth="1"/>
    <col min="12300" max="12300" width="16.44140625" style="2" customWidth="1"/>
    <col min="12301" max="12301" width="17.5546875" style="2" customWidth="1"/>
    <col min="12302" max="12302" width="10.5546875" style="2" customWidth="1"/>
    <col min="12303" max="12545" width="9.109375" style="2"/>
    <col min="12546" max="12546" width="4.5546875" style="2" customWidth="1"/>
    <col min="12547" max="12547" width="21.88671875" style="2" customWidth="1"/>
    <col min="12548" max="12548" width="22.109375" style="2" customWidth="1"/>
    <col min="12549" max="12549" width="11.5546875" style="2" customWidth="1"/>
    <col min="12550" max="12552" width="3.5546875" style="2" customWidth="1"/>
    <col min="12553" max="12553" width="9.5546875" style="2" customWidth="1"/>
    <col min="12554" max="12554" width="18.88671875" style="2" customWidth="1"/>
    <col min="12555" max="12555" width="11.5546875" style="2" customWidth="1"/>
    <col min="12556" max="12556" width="16.44140625" style="2" customWidth="1"/>
    <col min="12557" max="12557" width="17.5546875" style="2" customWidth="1"/>
    <col min="12558" max="12558" width="10.5546875" style="2" customWidth="1"/>
    <col min="12559" max="12801" width="9.109375" style="2"/>
    <col min="12802" max="12802" width="4.5546875" style="2" customWidth="1"/>
    <col min="12803" max="12803" width="21.88671875" style="2" customWidth="1"/>
    <col min="12804" max="12804" width="22.109375" style="2" customWidth="1"/>
    <col min="12805" max="12805" width="11.5546875" style="2" customWidth="1"/>
    <col min="12806" max="12808" width="3.5546875" style="2" customWidth="1"/>
    <col min="12809" max="12809" width="9.5546875" style="2" customWidth="1"/>
    <col min="12810" max="12810" width="18.88671875" style="2" customWidth="1"/>
    <col min="12811" max="12811" width="11.5546875" style="2" customWidth="1"/>
    <col min="12812" max="12812" width="16.44140625" style="2" customWidth="1"/>
    <col min="12813" max="12813" width="17.5546875" style="2" customWidth="1"/>
    <col min="12814" max="12814" width="10.5546875" style="2" customWidth="1"/>
    <col min="12815" max="13057" width="9.109375" style="2"/>
    <col min="13058" max="13058" width="4.5546875" style="2" customWidth="1"/>
    <col min="13059" max="13059" width="21.88671875" style="2" customWidth="1"/>
    <col min="13060" max="13060" width="22.109375" style="2" customWidth="1"/>
    <col min="13061" max="13061" width="11.5546875" style="2" customWidth="1"/>
    <col min="13062" max="13064" width="3.5546875" style="2" customWidth="1"/>
    <col min="13065" max="13065" width="9.5546875" style="2" customWidth="1"/>
    <col min="13066" max="13066" width="18.88671875" style="2" customWidth="1"/>
    <col min="13067" max="13067" width="11.5546875" style="2" customWidth="1"/>
    <col min="13068" max="13068" width="16.44140625" style="2" customWidth="1"/>
    <col min="13069" max="13069" width="17.5546875" style="2" customWidth="1"/>
    <col min="13070" max="13070" width="10.5546875" style="2" customWidth="1"/>
    <col min="13071" max="13313" width="9.109375" style="2"/>
    <col min="13314" max="13314" width="4.5546875" style="2" customWidth="1"/>
    <col min="13315" max="13315" width="21.88671875" style="2" customWidth="1"/>
    <col min="13316" max="13316" width="22.109375" style="2" customWidth="1"/>
    <col min="13317" max="13317" width="11.5546875" style="2" customWidth="1"/>
    <col min="13318" max="13320" width="3.5546875" style="2" customWidth="1"/>
    <col min="13321" max="13321" width="9.5546875" style="2" customWidth="1"/>
    <col min="13322" max="13322" width="18.88671875" style="2" customWidth="1"/>
    <col min="13323" max="13323" width="11.5546875" style="2" customWidth="1"/>
    <col min="13324" max="13324" width="16.44140625" style="2" customWidth="1"/>
    <col min="13325" max="13325" width="17.5546875" style="2" customWidth="1"/>
    <col min="13326" max="13326" width="10.5546875" style="2" customWidth="1"/>
    <col min="13327" max="13569" width="9.109375" style="2"/>
    <col min="13570" max="13570" width="4.5546875" style="2" customWidth="1"/>
    <col min="13571" max="13571" width="21.88671875" style="2" customWidth="1"/>
    <col min="13572" max="13572" width="22.109375" style="2" customWidth="1"/>
    <col min="13573" max="13573" width="11.5546875" style="2" customWidth="1"/>
    <col min="13574" max="13576" width="3.5546875" style="2" customWidth="1"/>
    <col min="13577" max="13577" width="9.5546875" style="2" customWidth="1"/>
    <col min="13578" max="13578" width="18.88671875" style="2" customWidth="1"/>
    <col min="13579" max="13579" width="11.5546875" style="2" customWidth="1"/>
    <col min="13580" max="13580" width="16.44140625" style="2" customWidth="1"/>
    <col min="13581" max="13581" width="17.5546875" style="2" customWidth="1"/>
    <col min="13582" max="13582" width="10.5546875" style="2" customWidth="1"/>
    <col min="13583" max="13825" width="9.109375" style="2"/>
    <col min="13826" max="13826" width="4.5546875" style="2" customWidth="1"/>
    <col min="13827" max="13827" width="21.88671875" style="2" customWidth="1"/>
    <col min="13828" max="13828" width="22.109375" style="2" customWidth="1"/>
    <col min="13829" max="13829" width="11.5546875" style="2" customWidth="1"/>
    <col min="13830" max="13832" width="3.5546875" style="2" customWidth="1"/>
    <col min="13833" max="13833" width="9.5546875" style="2" customWidth="1"/>
    <col min="13834" max="13834" width="18.88671875" style="2" customWidth="1"/>
    <col min="13835" max="13835" width="11.5546875" style="2" customWidth="1"/>
    <col min="13836" max="13836" width="16.44140625" style="2" customWidth="1"/>
    <col min="13837" max="13837" width="17.5546875" style="2" customWidth="1"/>
    <col min="13838" max="13838" width="10.5546875" style="2" customWidth="1"/>
    <col min="13839" max="14081" width="9.109375" style="2"/>
    <col min="14082" max="14082" width="4.5546875" style="2" customWidth="1"/>
    <col min="14083" max="14083" width="21.88671875" style="2" customWidth="1"/>
    <col min="14084" max="14084" width="22.109375" style="2" customWidth="1"/>
    <col min="14085" max="14085" width="11.5546875" style="2" customWidth="1"/>
    <col min="14086" max="14088" width="3.5546875" style="2" customWidth="1"/>
    <col min="14089" max="14089" width="9.5546875" style="2" customWidth="1"/>
    <col min="14090" max="14090" width="18.88671875" style="2" customWidth="1"/>
    <col min="14091" max="14091" width="11.5546875" style="2" customWidth="1"/>
    <col min="14092" max="14092" width="16.44140625" style="2" customWidth="1"/>
    <col min="14093" max="14093" width="17.5546875" style="2" customWidth="1"/>
    <col min="14094" max="14094" width="10.5546875" style="2" customWidth="1"/>
    <col min="14095" max="14337" width="9.109375" style="2"/>
    <col min="14338" max="14338" width="4.5546875" style="2" customWidth="1"/>
    <col min="14339" max="14339" width="21.88671875" style="2" customWidth="1"/>
    <col min="14340" max="14340" width="22.109375" style="2" customWidth="1"/>
    <col min="14341" max="14341" width="11.5546875" style="2" customWidth="1"/>
    <col min="14342" max="14344" width="3.5546875" style="2" customWidth="1"/>
    <col min="14345" max="14345" width="9.5546875" style="2" customWidth="1"/>
    <col min="14346" max="14346" width="18.88671875" style="2" customWidth="1"/>
    <col min="14347" max="14347" width="11.5546875" style="2" customWidth="1"/>
    <col min="14348" max="14348" width="16.44140625" style="2" customWidth="1"/>
    <col min="14349" max="14349" width="17.5546875" style="2" customWidth="1"/>
    <col min="14350" max="14350" width="10.5546875" style="2" customWidth="1"/>
    <col min="14351" max="14593" width="9.109375" style="2"/>
    <col min="14594" max="14594" width="4.5546875" style="2" customWidth="1"/>
    <col min="14595" max="14595" width="21.88671875" style="2" customWidth="1"/>
    <col min="14596" max="14596" width="22.109375" style="2" customWidth="1"/>
    <col min="14597" max="14597" width="11.5546875" style="2" customWidth="1"/>
    <col min="14598" max="14600" width="3.5546875" style="2" customWidth="1"/>
    <col min="14601" max="14601" width="9.5546875" style="2" customWidth="1"/>
    <col min="14602" max="14602" width="18.88671875" style="2" customWidth="1"/>
    <col min="14603" max="14603" width="11.5546875" style="2" customWidth="1"/>
    <col min="14604" max="14604" width="16.44140625" style="2" customWidth="1"/>
    <col min="14605" max="14605" width="17.5546875" style="2" customWidth="1"/>
    <col min="14606" max="14606" width="10.5546875" style="2" customWidth="1"/>
    <col min="14607" max="14849" width="9.109375" style="2"/>
    <col min="14850" max="14850" width="4.5546875" style="2" customWidth="1"/>
    <col min="14851" max="14851" width="21.88671875" style="2" customWidth="1"/>
    <col min="14852" max="14852" width="22.109375" style="2" customWidth="1"/>
    <col min="14853" max="14853" width="11.5546875" style="2" customWidth="1"/>
    <col min="14854" max="14856" width="3.5546875" style="2" customWidth="1"/>
    <col min="14857" max="14857" width="9.5546875" style="2" customWidth="1"/>
    <col min="14858" max="14858" width="18.88671875" style="2" customWidth="1"/>
    <col min="14859" max="14859" width="11.5546875" style="2" customWidth="1"/>
    <col min="14860" max="14860" width="16.44140625" style="2" customWidth="1"/>
    <col min="14861" max="14861" width="17.5546875" style="2" customWidth="1"/>
    <col min="14862" max="14862" width="10.5546875" style="2" customWidth="1"/>
    <col min="14863" max="15105" width="9.109375" style="2"/>
    <col min="15106" max="15106" width="4.5546875" style="2" customWidth="1"/>
    <col min="15107" max="15107" width="21.88671875" style="2" customWidth="1"/>
    <col min="15108" max="15108" width="22.109375" style="2" customWidth="1"/>
    <col min="15109" max="15109" width="11.5546875" style="2" customWidth="1"/>
    <col min="15110" max="15112" width="3.5546875" style="2" customWidth="1"/>
    <col min="15113" max="15113" width="9.5546875" style="2" customWidth="1"/>
    <col min="15114" max="15114" width="18.88671875" style="2" customWidth="1"/>
    <col min="15115" max="15115" width="11.5546875" style="2" customWidth="1"/>
    <col min="15116" max="15116" width="16.44140625" style="2" customWidth="1"/>
    <col min="15117" max="15117" width="17.5546875" style="2" customWidth="1"/>
    <col min="15118" max="15118" width="10.5546875" style="2" customWidth="1"/>
    <col min="15119" max="15361" width="9.109375" style="2"/>
    <col min="15362" max="15362" width="4.5546875" style="2" customWidth="1"/>
    <col min="15363" max="15363" width="21.88671875" style="2" customWidth="1"/>
    <col min="15364" max="15364" width="22.109375" style="2" customWidth="1"/>
    <col min="15365" max="15365" width="11.5546875" style="2" customWidth="1"/>
    <col min="15366" max="15368" width="3.5546875" style="2" customWidth="1"/>
    <col min="15369" max="15369" width="9.5546875" style="2" customWidth="1"/>
    <col min="15370" max="15370" width="18.88671875" style="2" customWidth="1"/>
    <col min="15371" max="15371" width="11.5546875" style="2" customWidth="1"/>
    <col min="15372" max="15372" width="16.44140625" style="2" customWidth="1"/>
    <col min="15373" max="15373" width="17.5546875" style="2" customWidth="1"/>
    <col min="15374" max="15374" width="10.5546875" style="2" customWidth="1"/>
    <col min="15375" max="15617" width="9.109375" style="2"/>
    <col min="15618" max="15618" width="4.5546875" style="2" customWidth="1"/>
    <col min="15619" max="15619" width="21.88671875" style="2" customWidth="1"/>
    <col min="15620" max="15620" width="22.109375" style="2" customWidth="1"/>
    <col min="15621" max="15621" width="11.5546875" style="2" customWidth="1"/>
    <col min="15622" max="15624" width="3.5546875" style="2" customWidth="1"/>
    <col min="15625" max="15625" width="9.5546875" style="2" customWidth="1"/>
    <col min="15626" max="15626" width="18.88671875" style="2" customWidth="1"/>
    <col min="15627" max="15627" width="11.5546875" style="2" customWidth="1"/>
    <col min="15628" max="15628" width="16.44140625" style="2" customWidth="1"/>
    <col min="15629" max="15629" width="17.5546875" style="2" customWidth="1"/>
    <col min="15630" max="15630" width="10.5546875" style="2" customWidth="1"/>
    <col min="15631" max="15873" width="9.109375" style="2"/>
    <col min="15874" max="15874" width="4.5546875" style="2" customWidth="1"/>
    <col min="15875" max="15875" width="21.88671875" style="2" customWidth="1"/>
    <col min="15876" max="15876" width="22.109375" style="2" customWidth="1"/>
    <col min="15877" max="15877" width="11.5546875" style="2" customWidth="1"/>
    <col min="15878" max="15880" width="3.5546875" style="2" customWidth="1"/>
    <col min="15881" max="15881" width="9.5546875" style="2" customWidth="1"/>
    <col min="15882" max="15882" width="18.88671875" style="2" customWidth="1"/>
    <col min="15883" max="15883" width="11.5546875" style="2" customWidth="1"/>
    <col min="15884" max="15884" width="16.44140625" style="2" customWidth="1"/>
    <col min="15885" max="15885" width="17.5546875" style="2" customWidth="1"/>
    <col min="15886" max="15886" width="10.5546875" style="2" customWidth="1"/>
    <col min="15887" max="16129" width="9.109375" style="2"/>
    <col min="16130" max="16130" width="4.5546875" style="2" customWidth="1"/>
    <col min="16131" max="16131" width="21.88671875" style="2" customWidth="1"/>
    <col min="16132" max="16132" width="22.109375" style="2" customWidth="1"/>
    <col min="16133" max="16133" width="11.5546875" style="2" customWidth="1"/>
    <col min="16134" max="16136" width="3.5546875" style="2" customWidth="1"/>
    <col min="16137" max="16137" width="9.5546875" style="2" customWidth="1"/>
    <col min="16138" max="16138" width="18.88671875" style="2" customWidth="1"/>
    <col min="16139" max="16139" width="11.5546875" style="2" customWidth="1"/>
    <col min="16140" max="16140" width="16.44140625" style="2" customWidth="1"/>
    <col min="16141" max="16141" width="17.5546875" style="2" customWidth="1"/>
    <col min="16142" max="16142" width="10.5546875" style="2" customWidth="1"/>
    <col min="16143" max="16384" width="9.109375" style="2"/>
  </cols>
  <sheetData>
    <row r="1" spans="1:21" ht="15.6">
      <c r="A1" s="795" t="s">
        <v>502</v>
      </c>
      <c r="B1" s="795"/>
      <c r="C1" s="795"/>
      <c r="D1" s="795"/>
      <c r="E1" s="795"/>
      <c r="F1" s="795"/>
      <c r="G1" s="795"/>
      <c r="H1" s="795"/>
      <c r="I1" s="795"/>
      <c r="J1" s="795"/>
      <c r="K1" s="795"/>
      <c r="L1" s="795"/>
      <c r="M1" s="795"/>
      <c r="N1" s="795"/>
    </row>
    <row r="2" spans="1:21" ht="20.399999999999999">
      <c r="A2" s="736" t="s">
        <v>513</v>
      </c>
      <c r="B2" s="736"/>
      <c r="C2" s="736"/>
      <c r="D2" s="736"/>
      <c r="E2" s="736"/>
      <c r="F2" s="736"/>
      <c r="G2" s="736"/>
      <c r="H2" s="736"/>
      <c r="I2" s="736"/>
      <c r="J2" s="736"/>
      <c r="K2" s="736"/>
      <c r="L2" s="736"/>
      <c r="M2" s="736"/>
      <c r="N2" s="736"/>
    </row>
    <row r="3" spans="1:21" ht="20.399999999999999">
      <c r="A3" s="736" t="s">
        <v>509</v>
      </c>
      <c r="B3" s="736"/>
      <c r="C3" s="736"/>
      <c r="D3" s="736"/>
      <c r="E3" s="736"/>
      <c r="F3" s="736"/>
      <c r="G3" s="736"/>
      <c r="H3" s="736"/>
      <c r="I3" s="736"/>
      <c r="J3" s="736"/>
      <c r="K3" s="736"/>
      <c r="L3" s="736"/>
      <c r="M3" s="736"/>
      <c r="N3" s="736"/>
    </row>
    <row r="4" spans="1:21">
      <c r="A4" s="807" t="s">
        <v>0</v>
      </c>
      <c r="B4" s="760" t="s">
        <v>1</v>
      </c>
      <c r="C4" s="761"/>
      <c r="D4" s="761"/>
      <c r="E4" s="761"/>
      <c r="F4" s="762"/>
      <c r="G4" s="731" t="s">
        <v>2</v>
      </c>
      <c r="H4" s="731" t="s">
        <v>3</v>
      </c>
      <c r="I4" s="760" t="s">
        <v>4</v>
      </c>
      <c r="J4" s="762"/>
      <c r="K4" s="731" t="s">
        <v>437</v>
      </c>
      <c r="L4" s="760" t="s">
        <v>5</v>
      </c>
      <c r="M4" s="761"/>
      <c r="N4" s="762"/>
      <c r="O4" s="447"/>
    </row>
    <row r="5" spans="1:21">
      <c r="A5" s="807"/>
      <c r="B5" s="763"/>
      <c r="C5" s="764"/>
      <c r="D5" s="764"/>
      <c r="E5" s="764"/>
      <c r="F5" s="765"/>
      <c r="G5" s="732"/>
      <c r="H5" s="732"/>
      <c r="I5" s="763"/>
      <c r="J5" s="765"/>
      <c r="K5" s="732"/>
      <c r="L5" s="763"/>
      <c r="M5" s="764"/>
      <c r="N5" s="765"/>
      <c r="O5" s="447"/>
    </row>
    <row r="6" spans="1:21" ht="52.8">
      <c r="A6" s="807"/>
      <c r="B6" s="604" t="s">
        <v>6</v>
      </c>
      <c r="C6" s="604"/>
      <c r="D6" s="604" t="s">
        <v>7</v>
      </c>
      <c r="E6" s="604"/>
      <c r="F6" s="604" t="s">
        <v>8</v>
      </c>
      <c r="G6" s="808"/>
      <c r="H6" s="808"/>
      <c r="I6" s="605" t="s">
        <v>9</v>
      </c>
      <c r="J6" s="605" t="s">
        <v>10</v>
      </c>
      <c r="K6" s="808"/>
      <c r="L6" s="605" t="s">
        <v>11</v>
      </c>
      <c r="M6" s="606" t="s">
        <v>12</v>
      </c>
      <c r="N6" s="605" t="s">
        <v>13</v>
      </c>
      <c r="O6" s="447"/>
      <c r="P6" s="96" t="s">
        <v>262</v>
      </c>
      <c r="Q6" s="96" t="s">
        <v>213</v>
      </c>
      <c r="R6" s="96" t="s">
        <v>263</v>
      </c>
      <c r="S6" s="96" t="s">
        <v>220</v>
      </c>
    </row>
    <row r="7" spans="1:21" ht="12.75" customHeight="1">
      <c r="A7" s="770">
        <v>1</v>
      </c>
      <c r="B7" s="766" t="s">
        <v>14</v>
      </c>
      <c r="C7" s="263">
        <v>1</v>
      </c>
      <c r="D7" s="554" t="s">
        <v>281</v>
      </c>
      <c r="E7" s="354">
        <v>1</v>
      </c>
      <c r="F7" s="394" t="s">
        <v>317</v>
      </c>
      <c r="G7" s="356" t="s">
        <v>214</v>
      </c>
      <c r="H7" s="263" t="s">
        <v>212</v>
      </c>
      <c r="I7" s="267">
        <v>1000000</v>
      </c>
      <c r="J7" s="356" t="s">
        <v>213</v>
      </c>
      <c r="K7" s="396" t="str">
        <f>'2019'!K215</f>
        <v xml:space="preserve"> Penegasan  batas desa</v>
      </c>
      <c r="L7" s="356" t="s">
        <v>229</v>
      </c>
      <c r="M7" s="462"/>
      <c r="N7" s="462"/>
      <c r="O7" s="447"/>
      <c r="P7" s="119"/>
      <c r="Q7" s="119">
        <f>I7</f>
        <v>1000000</v>
      </c>
      <c r="R7" s="119"/>
      <c r="S7" s="119"/>
      <c r="T7" s="119">
        <f>P7+Q7+R7+S7</f>
        <v>1000000</v>
      </c>
      <c r="U7" s="139">
        <f>I7-T7</f>
        <v>0</v>
      </c>
    </row>
    <row r="8" spans="1:21" ht="12.75" customHeight="1">
      <c r="A8" s="768"/>
      <c r="B8" s="767"/>
      <c r="C8" s="281"/>
      <c r="D8" s="312"/>
      <c r="E8" s="272"/>
      <c r="F8" s="282"/>
      <c r="G8" s="322"/>
      <c r="H8" s="281"/>
      <c r="I8" s="278"/>
      <c r="J8" s="322"/>
      <c r="K8" s="322"/>
      <c r="L8" s="322"/>
      <c r="M8" s="401"/>
      <c r="N8" s="401"/>
      <c r="O8" s="447"/>
      <c r="P8" s="119"/>
      <c r="Q8" s="119"/>
      <c r="R8" s="119"/>
      <c r="S8" s="119"/>
      <c r="T8" s="119">
        <f t="shared" ref="T8:T32" si="0">P8+Q8+R8+S8</f>
        <v>0</v>
      </c>
      <c r="U8" s="139">
        <f t="shared" ref="U8:U65" si="1">I8-T8</f>
        <v>0</v>
      </c>
    </row>
    <row r="9" spans="1:21" ht="12.75" customHeight="1">
      <c r="A9" s="768"/>
      <c r="B9" s="767"/>
      <c r="C9" s="281"/>
      <c r="D9" s="469" t="s">
        <v>325</v>
      </c>
      <c r="E9" s="272">
        <v>1</v>
      </c>
      <c r="F9" s="282" t="s">
        <v>339</v>
      </c>
      <c r="G9" s="322" t="s">
        <v>214</v>
      </c>
      <c r="H9" s="281" t="s">
        <v>212</v>
      </c>
      <c r="I9" s="278">
        <v>1000000</v>
      </c>
      <c r="J9" s="322" t="s">
        <v>213</v>
      </c>
      <c r="K9" s="323" t="str">
        <f>'2019'!K219</f>
        <v>Peningkatan SDM</v>
      </c>
      <c r="L9" s="322" t="s">
        <v>229</v>
      </c>
      <c r="M9" s="401"/>
      <c r="N9" s="401"/>
      <c r="O9" s="447"/>
      <c r="P9" s="119"/>
      <c r="Q9" s="119">
        <f>I9</f>
        <v>1000000</v>
      </c>
      <c r="R9" s="119"/>
      <c r="S9" s="119"/>
      <c r="T9" s="119">
        <f t="shared" si="0"/>
        <v>1000000</v>
      </c>
      <c r="U9" s="139"/>
    </row>
    <row r="10" spans="1:21" ht="12.75" customHeight="1">
      <c r="A10" s="768"/>
      <c r="B10" s="767"/>
      <c r="C10" s="281"/>
      <c r="D10" s="469"/>
      <c r="E10" s="272"/>
      <c r="F10" s="282" t="s">
        <v>484</v>
      </c>
      <c r="G10" s="322"/>
      <c r="H10" s="281"/>
      <c r="I10" s="278"/>
      <c r="J10" s="322"/>
      <c r="K10" s="322"/>
      <c r="L10" s="322"/>
      <c r="M10" s="401"/>
      <c r="N10" s="401"/>
      <c r="O10" s="447"/>
      <c r="P10" s="119"/>
      <c r="Q10" s="119"/>
      <c r="R10" s="119"/>
      <c r="S10" s="119"/>
      <c r="T10" s="119">
        <f t="shared" si="0"/>
        <v>0</v>
      </c>
      <c r="U10" s="139"/>
    </row>
    <row r="11" spans="1:21" ht="15" customHeight="1">
      <c r="A11" s="768"/>
      <c r="B11" s="767"/>
      <c r="C11" s="281">
        <v>2</v>
      </c>
      <c r="D11" s="271" t="s">
        <v>38</v>
      </c>
      <c r="E11" s="272">
        <v>1</v>
      </c>
      <c r="F11" s="282" t="s">
        <v>480</v>
      </c>
      <c r="G11" s="322" t="s">
        <v>214</v>
      </c>
      <c r="H11" s="281" t="s">
        <v>212</v>
      </c>
      <c r="I11" s="278">
        <f>'2019'!I222</f>
        <v>1000000</v>
      </c>
      <c r="J11" s="322" t="s">
        <v>213</v>
      </c>
      <c r="K11" s="323" t="str">
        <f>'2019'!K222</f>
        <v>Sumber data otentic</v>
      </c>
      <c r="L11" s="322" t="s">
        <v>229</v>
      </c>
      <c r="M11" s="401"/>
      <c r="N11" s="401"/>
      <c r="O11" s="447"/>
      <c r="P11" s="119"/>
      <c r="Q11" s="119">
        <f>I11</f>
        <v>1000000</v>
      </c>
      <c r="R11" s="119"/>
      <c r="S11" s="119"/>
      <c r="T11" s="119">
        <f t="shared" si="0"/>
        <v>1000000</v>
      </c>
      <c r="U11" s="139">
        <f t="shared" si="1"/>
        <v>0</v>
      </c>
    </row>
    <row r="12" spans="1:21" ht="15" customHeight="1">
      <c r="A12" s="768"/>
      <c r="B12" s="767"/>
      <c r="C12" s="281"/>
      <c r="D12" s="271"/>
      <c r="E12" s="272"/>
      <c r="F12" s="282"/>
      <c r="G12" s="322"/>
      <c r="H12" s="281"/>
      <c r="I12" s="278"/>
      <c r="J12" s="322"/>
      <c r="K12" s="322"/>
      <c r="L12" s="322"/>
      <c r="M12" s="401"/>
      <c r="N12" s="401"/>
      <c r="O12" s="447"/>
      <c r="P12" s="119"/>
      <c r="Q12" s="119"/>
      <c r="R12" s="119"/>
      <c r="S12" s="119"/>
      <c r="T12" s="119">
        <f t="shared" si="0"/>
        <v>0</v>
      </c>
      <c r="U12" s="139">
        <f t="shared" si="1"/>
        <v>0</v>
      </c>
    </row>
    <row r="13" spans="1:21" ht="15" customHeight="1">
      <c r="A13" s="768"/>
      <c r="B13" s="767"/>
      <c r="C13" s="281">
        <v>3</v>
      </c>
      <c r="D13" s="271" t="s">
        <v>303</v>
      </c>
      <c r="E13" s="272">
        <v>1</v>
      </c>
      <c r="F13" s="282" t="s">
        <v>51</v>
      </c>
      <c r="G13" s="322" t="s">
        <v>214</v>
      </c>
      <c r="H13" s="281" t="s">
        <v>264</v>
      </c>
      <c r="I13" s="278">
        <v>3000000</v>
      </c>
      <c r="J13" s="322" t="s">
        <v>262</v>
      </c>
      <c r="K13" s="323" t="s">
        <v>401</v>
      </c>
      <c r="L13" s="322" t="s">
        <v>229</v>
      </c>
      <c r="M13" s="401"/>
      <c r="N13" s="401"/>
      <c r="O13" s="447"/>
      <c r="P13" s="119">
        <v>3000000</v>
      </c>
      <c r="Q13" s="119"/>
      <c r="R13" s="119"/>
      <c r="S13" s="119"/>
      <c r="T13" s="119">
        <f t="shared" si="0"/>
        <v>3000000</v>
      </c>
      <c r="U13" s="139">
        <f t="shared" si="1"/>
        <v>0</v>
      </c>
    </row>
    <row r="14" spans="1:21" ht="15" customHeight="1">
      <c r="A14" s="768"/>
      <c r="B14" s="767"/>
      <c r="C14" s="281"/>
      <c r="D14" s="271"/>
      <c r="E14" s="272">
        <v>2</v>
      </c>
      <c r="F14" s="282" t="s">
        <v>52</v>
      </c>
      <c r="G14" s="322" t="s">
        <v>214</v>
      </c>
      <c r="H14" s="281" t="s">
        <v>212</v>
      </c>
      <c r="I14" s="278">
        <v>1500000</v>
      </c>
      <c r="J14" s="322" t="s">
        <v>262</v>
      </c>
      <c r="K14" s="323" t="s">
        <v>401</v>
      </c>
      <c r="L14" s="322" t="s">
        <v>229</v>
      </c>
      <c r="M14" s="401"/>
      <c r="N14" s="401"/>
      <c r="O14" s="447"/>
      <c r="P14" s="119">
        <v>1500000</v>
      </c>
      <c r="Q14" s="119"/>
      <c r="R14" s="119"/>
      <c r="S14" s="119"/>
      <c r="T14" s="119">
        <f t="shared" si="0"/>
        <v>1500000</v>
      </c>
      <c r="U14" s="139">
        <f t="shared" si="1"/>
        <v>0</v>
      </c>
    </row>
    <row r="15" spans="1:21" ht="15" customHeight="1">
      <c r="A15" s="768"/>
      <c r="B15" s="767"/>
      <c r="C15" s="281"/>
      <c r="D15" s="271"/>
      <c r="E15" s="272"/>
      <c r="F15" s="282"/>
      <c r="G15" s="322"/>
      <c r="H15" s="281"/>
      <c r="I15" s="278"/>
      <c r="J15" s="322"/>
      <c r="K15" s="323"/>
      <c r="L15" s="322"/>
      <c r="M15" s="401"/>
      <c r="N15" s="401"/>
      <c r="O15" s="447"/>
      <c r="P15" s="119"/>
      <c r="Q15" s="119"/>
      <c r="R15" s="119"/>
      <c r="S15" s="119"/>
      <c r="T15" s="119">
        <f t="shared" si="0"/>
        <v>0</v>
      </c>
      <c r="U15" s="139">
        <f t="shared" si="1"/>
        <v>0</v>
      </c>
    </row>
    <row r="16" spans="1:21" ht="15" customHeight="1">
      <c r="A16" s="768"/>
      <c r="B16" s="767"/>
      <c r="C16" s="281">
        <v>5</v>
      </c>
      <c r="D16" s="271" t="s">
        <v>282</v>
      </c>
      <c r="E16" s="272">
        <v>1</v>
      </c>
      <c r="F16" s="282" t="s">
        <v>275</v>
      </c>
      <c r="G16" s="322" t="s">
        <v>214</v>
      </c>
      <c r="H16" s="281" t="s">
        <v>212</v>
      </c>
      <c r="I16" s="278">
        <v>1000000</v>
      </c>
      <c r="J16" s="322" t="s">
        <v>213</v>
      </c>
      <c r="K16" s="567" t="s">
        <v>440</v>
      </c>
      <c r="L16" s="322" t="s">
        <v>229</v>
      </c>
      <c r="M16" s="401"/>
      <c r="N16" s="401"/>
      <c r="O16" s="447"/>
      <c r="P16" s="119"/>
      <c r="Q16" s="119">
        <f>I16</f>
        <v>1000000</v>
      </c>
      <c r="R16" s="119"/>
      <c r="S16" s="119"/>
      <c r="T16" s="119">
        <f t="shared" si="0"/>
        <v>1000000</v>
      </c>
      <c r="U16" s="139">
        <f t="shared" si="1"/>
        <v>0</v>
      </c>
    </row>
    <row r="17" spans="1:21" ht="15" customHeight="1">
      <c r="A17" s="768"/>
      <c r="B17" s="767"/>
      <c r="C17" s="281"/>
      <c r="D17" s="271" t="s">
        <v>283</v>
      </c>
      <c r="E17" s="272"/>
      <c r="F17" s="282" t="s">
        <v>474</v>
      </c>
      <c r="G17" s="322" t="s">
        <v>214</v>
      </c>
      <c r="H17" s="281" t="s">
        <v>212</v>
      </c>
      <c r="I17" s="278">
        <f>500000*12</f>
        <v>6000000</v>
      </c>
      <c r="J17" s="322" t="s">
        <v>213</v>
      </c>
      <c r="K17" s="323" t="s">
        <v>475</v>
      </c>
      <c r="L17" s="278" t="s">
        <v>229</v>
      </c>
      <c r="M17" s="401"/>
      <c r="N17" s="401"/>
      <c r="O17" s="447"/>
      <c r="P17" s="119"/>
      <c r="Q17" s="119">
        <f>I17</f>
        <v>6000000</v>
      </c>
      <c r="R17" s="119"/>
      <c r="S17" s="119"/>
      <c r="T17" s="119">
        <f t="shared" si="0"/>
        <v>6000000</v>
      </c>
      <c r="U17" s="139">
        <f t="shared" si="1"/>
        <v>0</v>
      </c>
    </row>
    <row r="18" spans="1:21" ht="15" customHeight="1">
      <c r="A18" s="768"/>
      <c r="B18" s="767"/>
      <c r="C18" s="281"/>
      <c r="D18" s="312"/>
      <c r="E18" s="272"/>
      <c r="F18" s="419"/>
      <c r="G18" s="419"/>
      <c r="H18" s="419"/>
      <c r="I18" s="419"/>
      <c r="J18" s="322"/>
      <c r="K18" s="322"/>
      <c r="L18" s="401"/>
      <c r="M18" s="401"/>
      <c r="N18" s="401"/>
      <c r="O18" s="447"/>
      <c r="P18" s="119"/>
      <c r="Q18" s="119"/>
      <c r="R18" s="119"/>
      <c r="S18" s="119"/>
      <c r="T18" s="119">
        <f t="shared" si="0"/>
        <v>0</v>
      </c>
      <c r="U18" s="139">
        <f t="shared" si="1"/>
        <v>0</v>
      </c>
    </row>
    <row r="19" spans="1:21" ht="15" customHeight="1">
      <c r="A19" s="768"/>
      <c r="B19" s="767"/>
      <c r="C19" s="281">
        <v>6</v>
      </c>
      <c r="D19" s="298" t="s">
        <v>45</v>
      </c>
      <c r="E19" s="272">
        <v>1</v>
      </c>
      <c r="F19" s="282" t="s">
        <v>342</v>
      </c>
      <c r="G19" s="322" t="s">
        <v>214</v>
      </c>
      <c r="H19" s="281" t="s">
        <v>212</v>
      </c>
      <c r="I19" s="278">
        <v>2000000</v>
      </c>
      <c r="J19" s="322" t="s">
        <v>213</v>
      </c>
      <c r="K19" s="323" t="str">
        <f>'2019'!K230</f>
        <v>Peningkatan keindahan kantor desa</v>
      </c>
      <c r="L19" s="322" t="s">
        <v>229</v>
      </c>
      <c r="M19" s="401"/>
      <c r="N19" s="401"/>
      <c r="O19" s="447"/>
      <c r="P19" s="119"/>
      <c r="Q19" s="119">
        <f>I19</f>
        <v>2000000</v>
      </c>
      <c r="R19" s="119"/>
      <c r="S19" s="119"/>
      <c r="T19" s="119">
        <f t="shared" si="0"/>
        <v>2000000</v>
      </c>
      <c r="U19" s="139">
        <f t="shared" si="1"/>
        <v>0</v>
      </c>
    </row>
    <row r="20" spans="1:21" ht="6" customHeight="1">
      <c r="A20" s="768"/>
      <c r="B20" s="767"/>
      <c r="C20" s="281"/>
      <c r="D20" s="298"/>
      <c r="E20" s="272"/>
      <c r="F20" s="282"/>
      <c r="G20" s="322"/>
      <c r="H20" s="281"/>
      <c r="I20" s="278"/>
      <c r="J20" s="322"/>
      <c r="K20" s="322"/>
      <c r="L20" s="322"/>
      <c r="M20" s="401"/>
      <c r="N20" s="401"/>
      <c r="O20" s="447"/>
      <c r="P20" s="119"/>
      <c r="Q20" s="119"/>
      <c r="R20" s="119"/>
      <c r="S20" s="119"/>
      <c r="T20" s="119">
        <f t="shared" si="0"/>
        <v>0</v>
      </c>
      <c r="U20" s="139">
        <f t="shared" si="1"/>
        <v>0</v>
      </c>
    </row>
    <row r="21" spans="1:21" ht="14.25" customHeight="1">
      <c r="A21" s="768"/>
      <c r="B21" s="767"/>
      <c r="C21" s="281">
        <v>7</v>
      </c>
      <c r="D21" s="464" t="s">
        <v>60</v>
      </c>
      <c r="E21" s="272">
        <v>1</v>
      </c>
      <c r="F21" s="282" t="s">
        <v>293</v>
      </c>
      <c r="G21" s="322" t="s">
        <v>214</v>
      </c>
      <c r="H21" s="281" t="s">
        <v>212</v>
      </c>
      <c r="I21" s="278">
        <f>'2021'!I266</f>
        <v>2500000</v>
      </c>
      <c r="J21" s="322" t="s">
        <v>213</v>
      </c>
      <c r="K21" s="567" t="s">
        <v>442</v>
      </c>
      <c r="L21" s="278" t="s">
        <v>229</v>
      </c>
      <c r="M21" s="401"/>
      <c r="N21" s="401"/>
      <c r="O21" s="447"/>
      <c r="P21" s="119"/>
      <c r="Q21" s="119">
        <f>I21</f>
        <v>2500000</v>
      </c>
      <c r="R21" s="119"/>
      <c r="S21" s="119"/>
      <c r="T21" s="119">
        <f t="shared" si="0"/>
        <v>2500000</v>
      </c>
      <c r="U21" s="139">
        <f t="shared" si="1"/>
        <v>0</v>
      </c>
    </row>
    <row r="22" spans="1:21" ht="13.5" customHeight="1">
      <c r="A22" s="768"/>
      <c r="B22" s="767"/>
      <c r="C22" s="281"/>
      <c r="D22" s="300" t="s">
        <v>313</v>
      </c>
      <c r="E22" s="272">
        <v>2</v>
      </c>
      <c r="F22" s="282" t="s">
        <v>292</v>
      </c>
      <c r="G22" s="322" t="s">
        <v>214</v>
      </c>
      <c r="H22" s="281" t="s">
        <v>212</v>
      </c>
      <c r="I22" s="278">
        <v>3000000</v>
      </c>
      <c r="J22" s="322" t="s">
        <v>213</v>
      </c>
      <c r="K22" s="567" t="s">
        <v>442</v>
      </c>
      <c r="L22" s="278" t="s">
        <v>229</v>
      </c>
      <c r="M22" s="401"/>
      <c r="N22" s="401"/>
      <c r="O22" s="447"/>
      <c r="P22" s="119"/>
      <c r="Q22" s="119">
        <f>I22</f>
        <v>3000000</v>
      </c>
      <c r="R22" s="119"/>
      <c r="S22" s="119"/>
      <c r="T22" s="119">
        <f t="shared" si="0"/>
        <v>3000000</v>
      </c>
      <c r="U22" s="139">
        <f t="shared" si="1"/>
        <v>0</v>
      </c>
    </row>
    <row r="23" spans="1:21" ht="13.5" customHeight="1">
      <c r="A23" s="768"/>
      <c r="B23" s="767"/>
      <c r="C23" s="281"/>
      <c r="D23" s="300"/>
      <c r="E23" s="272">
        <v>3</v>
      </c>
      <c r="F23" s="282" t="s">
        <v>63</v>
      </c>
      <c r="G23" s="322" t="s">
        <v>214</v>
      </c>
      <c r="H23" s="281" t="s">
        <v>212</v>
      </c>
      <c r="I23" s="278">
        <v>1000000</v>
      </c>
      <c r="J23" s="322" t="s">
        <v>213</v>
      </c>
      <c r="K23" s="323" t="s">
        <v>401</v>
      </c>
      <c r="L23" s="278" t="s">
        <v>229</v>
      </c>
      <c r="M23" s="401"/>
      <c r="N23" s="401"/>
      <c r="O23" s="447"/>
      <c r="P23" s="119"/>
      <c r="Q23" s="119">
        <f>I23</f>
        <v>1000000</v>
      </c>
      <c r="R23" s="119"/>
      <c r="S23" s="119"/>
      <c r="T23" s="119">
        <f t="shared" si="0"/>
        <v>1000000</v>
      </c>
      <c r="U23" s="139">
        <f t="shared" si="1"/>
        <v>0</v>
      </c>
    </row>
    <row r="24" spans="1:21" ht="15" customHeight="1">
      <c r="A24" s="768"/>
      <c r="B24" s="767"/>
      <c r="C24" s="281"/>
      <c r="D24" s="300"/>
      <c r="E24" s="272">
        <v>4</v>
      </c>
      <c r="F24" s="282" t="s">
        <v>35</v>
      </c>
      <c r="G24" s="322" t="s">
        <v>214</v>
      </c>
      <c r="H24" s="281" t="s">
        <v>212</v>
      </c>
      <c r="I24" s="278">
        <v>3000000</v>
      </c>
      <c r="J24" s="322" t="s">
        <v>213</v>
      </c>
      <c r="K24" s="323" t="s">
        <v>464</v>
      </c>
      <c r="L24" s="278" t="s">
        <v>229</v>
      </c>
      <c r="M24" s="401"/>
      <c r="N24" s="401"/>
      <c r="O24" s="447"/>
      <c r="P24" s="119"/>
      <c r="Q24" s="119">
        <f>I24</f>
        <v>3000000</v>
      </c>
      <c r="R24" s="119"/>
      <c r="S24" s="119"/>
      <c r="T24" s="119">
        <f t="shared" si="0"/>
        <v>3000000</v>
      </c>
      <c r="U24" s="139">
        <f t="shared" si="1"/>
        <v>0</v>
      </c>
    </row>
    <row r="25" spans="1:21" ht="9" customHeight="1">
      <c r="A25" s="768"/>
      <c r="B25" s="767"/>
      <c r="C25" s="281"/>
      <c r="D25" s="271"/>
      <c r="E25" s="272"/>
      <c r="F25" s="282"/>
      <c r="G25" s="322"/>
      <c r="H25" s="281"/>
      <c r="I25" s="278"/>
      <c r="J25" s="322"/>
      <c r="K25" s="322"/>
      <c r="L25" s="322"/>
      <c r="M25" s="401"/>
      <c r="N25" s="401"/>
      <c r="O25" s="447"/>
      <c r="P25" s="119"/>
      <c r="Q25" s="119"/>
      <c r="R25" s="119"/>
      <c r="S25" s="119"/>
      <c r="T25" s="119">
        <f t="shared" si="0"/>
        <v>0</v>
      </c>
      <c r="U25" s="139">
        <f t="shared" si="1"/>
        <v>0</v>
      </c>
    </row>
    <row r="26" spans="1:21" ht="15" customHeight="1">
      <c r="A26" s="768"/>
      <c r="B26" s="767"/>
      <c r="C26" s="281">
        <v>8</v>
      </c>
      <c r="D26" s="469" t="s">
        <v>302</v>
      </c>
      <c r="E26" s="272">
        <v>1</v>
      </c>
      <c r="F26" s="282" t="s">
        <v>65</v>
      </c>
      <c r="G26" s="322" t="s">
        <v>214</v>
      </c>
      <c r="H26" s="281" t="s">
        <v>212</v>
      </c>
      <c r="I26" s="278">
        <v>1000000</v>
      </c>
      <c r="J26" s="322" t="s">
        <v>213</v>
      </c>
      <c r="K26" s="323" t="s">
        <v>405</v>
      </c>
      <c r="L26" s="322" t="s">
        <v>229</v>
      </c>
      <c r="M26" s="401"/>
      <c r="N26" s="401"/>
      <c r="O26" s="447"/>
      <c r="P26" s="119"/>
      <c r="Q26" s="119">
        <f>I26</f>
        <v>1000000</v>
      </c>
      <c r="R26" s="119"/>
      <c r="S26" s="119"/>
      <c r="T26" s="119">
        <f t="shared" si="0"/>
        <v>1000000</v>
      </c>
      <c r="U26" s="139">
        <f t="shared" si="1"/>
        <v>0</v>
      </c>
    </row>
    <row r="27" spans="1:21" ht="15" customHeight="1">
      <c r="A27" s="768"/>
      <c r="B27" s="767"/>
      <c r="C27" s="281"/>
      <c r="D27" s="298" t="s">
        <v>301</v>
      </c>
      <c r="E27" s="272">
        <v>2</v>
      </c>
      <c r="F27" s="282" t="s">
        <v>66</v>
      </c>
      <c r="G27" s="322" t="s">
        <v>214</v>
      </c>
      <c r="H27" s="281" t="s">
        <v>212</v>
      </c>
      <c r="I27" s="278">
        <v>1000000</v>
      </c>
      <c r="J27" s="322" t="s">
        <v>213</v>
      </c>
      <c r="K27" s="567" t="s">
        <v>441</v>
      </c>
      <c r="L27" s="322" t="s">
        <v>229</v>
      </c>
      <c r="M27" s="401"/>
      <c r="N27" s="401"/>
      <c r="O27" s="447"/>
      <c r="P27" s="119"/>
      <c r="Q27" s="119">
        <f>I27</f>
        <v>1000000</v>
      </c>
      <c r="R27" s="119"/>
      <c r="S27" s="119"/>
      <c r="T27" s="119">
        <f t="shared" si="0"/>
        <v>1000000</v>
      </c>
      <c r="U27" s="139">
        <f t="shared" si="1"/>
        <v>0</v>
      </c>
    </row>
    <row r="28" spans="1:21" ht="15" customHeight="1">
      <c r="A28" s="768"/>
      <c r="B28" s="767"/>
      <c r="C28" s="281"/>
      <c r="D28" s="271"/>
      <c r="E28" s="272">
        <v>3</v>
      </c>
      <c r="F28" s="282" t="s">
        <v>67</v>
      </c>
      <c r="G28" s="322" t="s">
        <v>214</v>
      </c>
      <c r="H28" s="281" t="s">
        <v>212</v>
      </c>
      <c r="I28" s="278">
        <v>1000000</v>
      </c>
      <c r="J28" s="322" t="s">
        <v>213</v>
      </c>
      <c r="K28" s="567" t="s">
        <v>441</v>
      </c>
      <c r="L28" s="322" t="s">
        <v>229</v>
      </c>
      <c r="M28" s="401"/>
      <c r="N28" s="401"/>
      <c r="O28" s="447"/>
      <c r="P28" s="119"/>
      <c r="Q28" s="119">
        <f>I28</f>
        <v>1000000</v>
      </c>
      <c r="R28" s="119"/>
      <c r="S28" s="119"/>
      <c r="T28" s="119">
        <f t="shared" si="0"/>
        <v>1000000</v>
      </c>
      <c r="U28" s="139">
        <f t="shared" si="1"/>
        <v>0</v>
      </c>
    </row>
    <row r="29" spans="1:21" ht="15" customHeight="1">
      <c r="A29" s="768"/>
      <c r="B29" s="767"/>
      <c r="C29" s="281"/>
      <c r="D29" s="271"/>
      <c r="E29" s="272">
        <v>4</v>
      </c>
      <c r="F29" s="282" t="s">
        <v>320</v>
      </c>
      <c r="G29" s="322" t="s">
        <v>214</v>
      </c>
      <c r="H29" s="281" t="s">
        <v>212</v>
      </c>
      <c r="I29" s="278">
        <v>10000000</v>
      </c>
      <c r="J29" s="322" t="s">
        <v>213</v>
      </c>
      <c r="K29" s="323" t="s">
        <v>453</v>
      </c>
      <c r="L29" s="322" t="s">
        <v>229</v>
      </c>
      <c r="M29" s="401"/>
      <c r="N29" s="401"/>
      <c r="O29" s="447"/>
      <c r="P29" s="119"/>
      <c r="Q29" s="119">
        <f>I29</f>
        <v>10000000</v>
      </c>
      <c r="R29" s="119"/>
      <c r="S29" s="119"/>
      <c r="T29" s="119">
        <f t="shared" si="0"/>
        <v>10000000</v>
      </c>
      <c r="U29" s="139">
        <f t="shared" si="1"/>
        <v>0</v>
      </c>
    </row>
    <row r="30" spans="1:21" ht="15" customHeight="1">
      <c r="A30" s="768"/>
      <c r="B30" s="767"/>
      <c r="C30" s="281"/>
      <c r="D30" s="300"/>
      <c r="E30" s="322"/>
      <c r="F30" s="419"/>
      <c r="G30" s="322"/>
      <c r="H30" s="281"/>
      <c r="I30" s="278">
        <v>0</v>
      </c>
      <c r="J30" s="322"/>
      <c r="K30" s="323" t="s">
        <v>452</v>
      </c>
      <c r="L30" s="401"/>
      <c r="M30" s="401"/>
      <c r="N30" s="401"/>
      <c r="O30" s="447"/>
      <c r="P30" s="119">
        <v>0</v>
      </c>
      <c r="Q30" s="119">
        <v>0</v>
      </c>
      <c r="R30" s="119">
        <v>0</v>
      </c>
      <c r="S30" s="119">
        <v>0</v>
      </c>
      <c r="T30" s="119">
        <f t="shared" si="0"/>
        <v>0</v>
      </c>
      <c r="U30" s="139">
        <f t="shared" si="1"/>
        <v>0</v>
      </c>
    </row>
    <row r="31" spans="1:21" ht="15" customHeight="1">
      <c r="A31" s="768"/>
      <c r="B31" s="767"/>
      <c r="C31" s="281">
        <v>9</v>
      </c>
      <c r="D31" s="312" t="s">
        <v>284</v>
      </c>
      <c r="E31" s="322">
        <v>1</v>
      </c>
      <c r="F31" s="286" t="s">
        <v>71</v>
      </c>
      <c r="G31" s="322" t="s">
        <v>214</v>
      </c>
      <c r="H31" s="281" t="s">
        <v>212</v>
      </c>
      <c r="I31" s="278">
        <v>1000000</v>
      </c>
      <c r="J31" s="322" t="s">
        <v>213</v>
      </c>
      <c r="K31" s="323" t="s">
        <v>433</v>
      </c>
      <c r="L31" s="401" t="s">
        <v>229</v>
      </c>
      <c r="M31" s="401"/>
      <c r="N31" s="401"/>
      <c r="O31" s="447"/>
      <c r="P31" s="119"/>
      <c r="Q31" s="119">
        <f>I31</f>
        <v>1000000</v>
      </c>
      <c r="R31" s="119"/>
      <c r="S31" s="119"/>
      <c r="T31" s="119">
        <f t="shared" si="0"/>
        <v>1000000</v>
      </c>
      <c r="U31" s="139">
        <f t="shared" si="1"/>
        <v>0</v>
      </c>
    </row>
    <row r="32" spans="1:21" ht="15" customHeight="1">
      <c r="A32" s="768"/>
      <c r="B32" s="767"/>
      <c r="C32" s="281"/>
      <c r="D32" s="312" t="s">
        <v>285</v>
      </c>
      <c r="E32" s="322"/>
      <c r="F32" s="286"/>
      <c r="G32" s="322"/>
      <c r="H32" s="281"/>
      <c r="I32" s="278"/>
      <c r="J32" s="322"/>
      <c r="K32" s="322"/>
      <c r="L32" s="401"/>
      <c r="M32" s="401"/>
      <c r="N32" s="401"/>
      <c r="O32" s="447"/>
      <c r="P32" s="119"/>
      <c r="Q32" s="119"/>
      <c r="R32" s="119"/>
      <c r="S32" s="119"/>
      <c r="T32" s="119">
        <f t="shared" si="0"/>
        <v>0</v>
      </c>
      <c r="U32" s="139">
        <f t="shared" si="1"/>
        <v>0</v>
      </c>
    </row>
    <row r="33" spans="1:21" ht="22.5" customHeight="1">
      <c r="A33" s="768"/>
      <c r="B33" s="767"/>
      <c r="C33" s="281">
        <v>10</v>
      </c>
      <c r="D33" s="282" t="s">
        <v>15</v>
      </c>
      <c r="E33" s="272">
        <v>1</v>
      </c>
      <c r="F33" s="286" t="s">
        <v>400</v>
      </c>
      <c r="G33" s="322" t="s">
        <v>214</v>
      </c>
      <c r="H33" s="281" t="s">
        <v>212</v>
      </c>
      <c r="I33" s="278">
        <f>213000000+38400000</f>
        <v>251400000</v>
      </c>
      <c r="J33" s="322" t="s">
        <v>213</v>
      </c>
      <c r="K33" s="323" t="s">
        <v>407</v>
      </c>
      <c r="L33" s="322" t="s">
        <v>229</v>
      </c>
      <c r="M33" s="401"/>
      <c r="N33" s="401"/>
      <c r="O33" s="447"/>
      <c r="P33" s="119"/>
      <c r="Q33" s="264">
        <f>213000000+38400000</f>
        <v>251400000</v>
      </c>
      <c r="R33" s="119"/>
      <c r="S33" s="119"/>
      <c r="T33" s="119">
        <f t="shared" ref="T33:T65" si="2">P33+Q33+R33+S33</f>
        <v>251400000</v>
      </c>
      <c r="U33" s="139">
        <f t="shared" si="1"/>
        <v>0</v>
      </c>
    </row>
    <row r="34" spans="1:21" ht="15" customHeight="1">
      <c r="A34" s="768"/>
      <c r="B34" s="767"/>
      <c r="C34" s="281"/>
      <c r="D34" s="312"/>
      <c r="E34" s="272">
        <v>2</v>
      </c>
      <c r="F34" s="286" t="s">
        <v>74</v>
      </c>
      <c r="G34" s="322" t="s">
        <v>214</v>
      </c>
      <c r="H34" s="281" t="s">
        <v>212</v>
      </c>
      <c r="I34" s="278">
        <f>6880000-600000</f>
        <v>6280000</v>
      </c>
      <c r="J34" s="322" t="s">
        <v>213</v>
      </c>
      <c r="K34" s="323" t="s">
        <v>463</v>
      </c>
      <c r="L34" s="322" t="s">
        <v>229</v>
      </c>
      <c r="M34" s="401"/>
      <c r="N34" s="401"/>
      <c r="O34" s="447"/>
      <c r="P34" s="119"/>
      <c r="Q34" s="119">
        <f>I34</f>
        <v>6280000</v>
      </c>
      <c r="R34" s="119"/>
      <c r="S34" s="119"/>
      <c r="T34" s="119">
        <f t="shared" si="2"/>
        <v>6280000</v>
      </c>
      <c r="U34" s="139">
        <f t="shared" si="1"/>
        <v>0</v>
      </c>
    </row>
    <row r="35" spans="1:21" ht="15" customHeight="1">
      <c r="A35" s="768"/>
      <c r="B35" s="767"/>
      <c r="C35" s="281"/>
      <c r="D35" s="271"/>
      <c r="E35" s="272">
        <v>3</v>
      </c>
      <c r="F35" s="363" t="s">
        <v>272</v>
      </c>
      <c r="G35" s="322"/>
      <c r="H35" s="281"/>
      <c r="I35" s="560">
        <f>57300000+3300000</f>
        <v>60600000</v>
      </c>
      <c r="J35" s="322" t="s">
        <v>213</v>
      </c>
      <c r="K35" s="323" t="s">
        <v>407</v>
      </c>
      <c r="L35" s="322" t="s">
        <v>229</v>
      </c>
      <c r="M35" s="401"/>
      <c r="N35" s="401"/>
      <c r="O35" s="447"/>
      <c r="P35" s="119"/>
      <c r="Q35" s="361">
        <f>57300000+3300000</f>
        <v>60600000</v>
      </c>
      <c r="R35" s="119"/>
      <c r="S35" s="119"/>
      <c r="T35" s="119">
        <f t="shared" si="2"/>
        <v>60600000</v>
      </c>
      <c r="U35" s="139">
        <f t="shared" si="1"/>
        <v>0</v>
      </c>
    </row>
    <row r="36" spans="1:21" ht="15" customHeight="1">
      <c r="A36" s="768"/>
      <c r="B36" s="767"/>
      <c r="C36" s="281"/>
      <c r="D36" s="271"/>
      <c r="E36" s="272">
        <v>4</v>
      </c>
      <c r="F36" s="286" t="s">
        <v>469</v>
      </c>
      <c r="G36" s="322" t="s">
        <v>214</v>
      </c>
      <c r="H36" s="281" t="s">
        <v>212</v>
      </c>
      <c r="I36" s="278">
        <f>6125000+2750000</f>
        <v>8875000</v>
      </c>
      <c r="J36" s="322" t="s">
        <v>213</v>
      </c>
      <c r="K36" s="323" t="s">
        <v>408</v>
      </c>
      <c r="L36" s="322" t="s">
        <v>229</v>
      </c>
      <c r="M36" s="401"/>
      <c r="N36" s="401"/>
      <c r="O36" s="447"/>
      <c r="P36" s="119"/>
      <c r="Q36" s="119">
        <f>I36</f>
        <v>8875000</v>
      </c>
      <c r="R36" s="119"/>
      <c r="S36" s="119"/>
      <c r="T36" s="119">
        <f t="shared" si="2"/>
        <v>8875000</v>
      </c>
      <c r="U36" s="139">
        <f t="shared" si="1"/>
        <v>0</v>
      </c>
    </row>
    <row r="37" spans="1:21" ht="15" customHeight="1">
      <c r="A37" s="768"/>
      <c r="B37" s="767"/>
      <c r="C37" s="281"/>
      <c r="D37" s="271"/>
      <c r="E37" s="272">
        <v>5</v>
      </c>
      <c r="F37" s="286" t="s">
        <v>519</v>
      </c>
      <c r="G37" s="322" t="s">
        <v>214</v>
      </c>
      <c r="H37" s="281" t="s">
        <v>212</v>
      </c>
      <c r="I37" s="278">
        <v>84600000</v>
      </c>
      <c r="J37" s="322" t="s">
        <v>213</v>
      </c>
      <c r="K37" s="323" t="s">
        <v>407</v>
      </c>
      <c r="L37" s="322" t="s">
        <v>229</v>
      </c>
      <c r="M37" s="401"/>
      <c r="N37" s="401"/>
      <c r="O37" s="447"/>
      <c r="P37" s="119"/>
      <c r="Q37" s="119">
        <f>I37</f>
        <v>84600000</v>
      </c>
      <c r="R37" s="119"/>
      <c r="S37" s="119"/>
      <c r="T37" s="119">
        <f t="shared" si="2"/>
        <v>84600000</v>
      </c>
      <c r="U37" s="139">
        <f t="shared" si="1"/>
        <v>0</v>
      </c>
    </row>
    <row r="38" spans="1:21" ht="15" customHeight="1">
      <c r="A38" s="805"/>
      <c r="B38" s="787"/>
      <c r="C38" s="331"/>
      <c r="D38" s="627"/>
      <c r="E38" s="471">
        <v>6</v>
      </c>
      <c r="F38" s="334" t="s">
        <v>77</v>
      </c>
      <c r="G38" s="333" t="s">
        <v>214</v>
      </c>
      <c r="H38" s="331" t="s">
        <v>212</v>
      </c>
      <c r="I38" s="340">
        <v>3201141</v>
      </c>
      <c r="J38" s="333" t="s">
        <v>263</v>
      </c>
      <c r="K38" s="511" t="s">
        <v>468</v>
      </c>
      <c r="L38" s="333" t="s">
        <v>229</v>
      </c>
      <c r="M38" s="476"/>
      <c r="N38" s="476"/>
      <c r="O38" s="447"/>
      <c r="P38" s="119"/>
      <c r="Q38" s="119"/>
      <c r="R38" s="119">
        <v>3201141</v>
      </c>
      <c r="S38" s="119"/>
      <c r="T38" s="119">
        <f t="shared" si="2"/>
        <v>3201141</v>
      </c>
      <c r="U38" s="139">
        <f t="shared" si="1"/>
        <v>0</v>
      </c>
    </row>
    <row r="39" spans="1:21">
      <c r="A39" s="343"/>
      <c r="B39" s="344"/>
      <c r="C39" s="345"/>
      <c r="D39" s="587"/>
      <c r="E39" s="346"/>
      <c r="F39" s="347"/>
      <c r="G39" s="348"/>
      <c r="H39" s="345"/>
      <c r="I39" s="349"/>
      <c r="J39" s="348"/>
      <c r="K39" s="350"/>
      <c r="L39" s="348"/>
      <c r="M39" s="477"/>
      <c r="N39" s="477"/>
      <c r="O39" s="447"/>
      <c r="P39" s="119"/>
      <c r="Q39" s="119"/>
      <c r="R39" s="119"/>
      <c r="S39" s="119"/>
      <c r="T39" s="119"/>
      <c r="U39" s="139"/>
    </row>
    <row r="40" spans="1:21">
      <c r="A40" s="430"/>
      <c r="B40" s="478"/>
      <c r="C40" s="422"/>
      <c r="D40" s="677"/>
      <c r="E40" s="479"/>
      <c r="F40" s="423"/>
      <c r="G40" s="424"/>
      <c r="H40" s="422"/>
      <c r="I40" s="370"/>
      <c r="J40" s="424"/>
      <c r="K40" s="480"/>
      <c r="L40" s="424"/>
      <c r="M40" s="449"/>
      <c r="N40" s="449"/>
      <c r="O40" s="447"/>
      <c r="P40" s="119"/>
      <c r="Q40" s="119"/>
      <c r="R40" s="119"/>
      <c r="S40" s="119"/>
      <c r="T40" s="119"/>
      <c r="U40" s="139"/>
    </row>
    <row r="41" spans="1:21">
      <c r="A41" s="430"/>
      <c r="B41" s="478"/>
      <c r="C41" s="422"/>
      <c r="D41" s="677"/>
      <c r="E41" s="479"/>
      <c r="F41" s="423"/>
      <c r="G41" s="424"/>
      <c r="H41" s="422"/>
      <c r="I41" s="370"/>
      <c r="J41" s="424"/>
      <c r="K41" s="480"/>
      <c r="L41" s="424"/>
      <c r="M41" s="449"/>
      <c r="N41" s="449"/>
      <c r="O41" s="447"/>
      <c r="P41" s="119"/>
      <c r="Q41" s="119"/>
      <c r="R41" s="119"/>
      <c r="S41" s="119"/>
      <c r="T41" s="119"/>
      <c r="U41" s="139"/>
    </row>
    <row r="42" spans="1:21">
      <c r="A42" s="514"/>
      <c r="B42" s="556"/>
      <c r="C42" s="534"/>
      <c r="D42" s="588"/>
      <c r="E42" s="535"/>
      <c r="F42" s="558"/>
      <c r="G42" s="516"/>
      <c r="H42" s="534"/>
      <c r="I42" s="559"/>
      <c r="J42" s="516"/>
      <c r="K42" s="651"/>
      <c r="L42" s="516"/>
      <c r="M42" s="517"/>
      <c r="N42" s="517"/>
      <c r="O42" s="447"/>
      <c r="P42" s="119"/>
      <c r="Q42" s="119"/>
      <c r="R42" s="119"/>
      <c r="S42" s="119"/>
      <c r="T42" s="119"/>
      <c r="U42" s="139"/>
    </row>
    <row r="43" spans="1:21">
      <c r="A43" s="324"/>
      <c r="B43" s="325"/>
      <c r="C43" s="263"/>
      <c r="D43" s="353"/>
      <c r="E43" s="354">
        <v>7</v>
      </c>
      <c r="F43" s="355" t="s">
        <v>481</v>
      </c>
      <c r="G43" s="356" t="s">
        <v>214</v>
      </c>
      <c r="H43" s="263" t="s">
        <v>212</v>
      </c>
      <c r="I43" s="267">
        <v>3000000</v>
      </c>
      <c r="J43" s="356" t="s">
        <v>213</v>
      </c>
      <c r="K43" s="396" t="s">
        <v>407</v>
      </c>
      <c r="L43" s="356" t="s">
        <v>229</v>
      </c>
      <c r="M43" s="462"/>
      <c r="N43" s="462"/>
      <c r="O43" s="447"/>
      <c r="P43" s="119"/>
      <c r="Q43" s="119">
        <v>3000000</v>
      </c>
      <c r="R43" s="119"/>
      <c r="S43" s="119"/>
      <c r="T43" s="119">
        <f t="shared" si="2"/>
        <v>3000000</v>
      </c>
      <c r="U43" s="139">
        <f t="shared" si="1"/>
        <v>0</v>
      </c>
    </row>
    <row r="44" spans="1:21">
      <c r="A44" s="324"/>
      <c r="B44" s="325"/>
      <c r="C44" s="281"/>
      <c r="D44" s="271"/>
      <c r="E44" s="272">
        <v>8</v>
      </c>
      <c r="F44" s="286" t="s">
        <v>377</v>
      </c>
      <c r="G44" s="322"/>
      <c r="H44" s="281"/>
      <c r="I44" s="278"/>
      <c r="J44" s="322"/>
      <c r="K44" s="323"/>
      <c r="L44" s="322"/>
      <c r="M44" s="401"/>
      <c r="N44" s="401"/>
      <c r="O44" s="447"/>
      <c r="P44" s="119"/>
      <c r="Q44" s="119"/>
      <c r="R44" s="119"/>
      <c r="S44" s="119"/>
      <c r="T44" s="119"/>
      <c r="U44" s="139"/>
    </row>
    <row r="45" spans="1:21">
      <c r="A45" s="324"/>
      <c r="B45" s="325"/>
      <c r="C45" s="281"/>
      <c r="D45" s="271"/>
      <c r="E45" s="272"/>
      <c r="F45" s="490" t="s">
        <v>381</v>
      </c>
      <c r="G45" s="322" t="s">
        <v>214</v>
      </c>
      <c r="H45" s="281" t="s">
        <v>212</v>
      </c>
      <c r="I45" s="278">
        <v>600000</v>
      </c>
      <c r="J45" s="322" t="s">
        <v>262</v>
      </c>
      <c r="K45" s="323" t="s">
        <v>409</v>
      </c>
      <c r="L45" s="322" t="s">
        <v>229</v>
      </c>
      <c r="M45" s="401"/>
      <c r="N45" s="401"/>
      <c r="O45" s="447"/>
      <c r="P45" s="119">
        <v>600000</v>
      </c>
      <c r="Q45" s="119"/>
      <c r="R45" s="119"/>
      <c r="S45" s="119"/>
      <c r="T45" s="119">
        <f t="shared" si="2"/>
        <v>600000</v>
      </c>
      <c r="U45" s="139">
        <f t="shared" si="1"/>
        <v>0</v>
      </c>
    </row>
    <row r="46" spans="1:21">
      <c r="A46" s="324"/>
      <c r="B46" s="325"/>
      <c r="C46" s="281"/>
      <c r="D46" s="271"/>
      <c r="E46" s="272"/>
      <c r="F46" s="490" t="s">
        <v>382</v>
      </c>
      <c r="G46" s="322" t="s">
        <v>214</v>
      </c>
      <c r="H46" s="281" t="s">
        <v>212</v>
      </c>
      <c r="I46" s="560">
        <v>600000</v>
      </c>
      <c r="J46" s="322" t="s">
        <v>262</v>
      </c>
      <c r="K46" s="323" t="s">
        <v>409</v>
      </c>
      <c r="L46" s="322" t="s">
        <v>229</v>
      </c>
      <c r="M46" s="401"/>
      <c r="N46" s="401"/>
      <c r="O46" s="447"/>
      <c r="P46" s="119">
        <v>600000</v>
      </c>
      <c r="Q46" s="119"/>
      <c r="R46" s="119"/>
      <c r="S46" s="119"/>
      <c r="T46" s="119">
        <f t="shared" si="2"/>
        <v>600000</v>
      </c>
      <c r="U46" s="139">
        <f t="shared" si="1"/>
        <v>0</v>
      </c>
    </row>
    <row r="47" spans="1:21">
      <c r="A47" s="324"/>
      <c r="B47" s="325"/>
      <c r="C47" s="281"/>
      <c r="D47" s="271"/>
      <c r="E47" s="272"/>
      <c r="F47" s="490" t="s">
        <v>392</v>
      </c>
      <c r="G47" s="322" t="s">
        <v>214</v>
      </c>
      <c r="H47" s="281" t="s">
        <v>212</v>
      </c>
      <c r="I47" s="560">
        <v>1750000</v>
      </c>
      <c r="J47" s="322" t="s">
        <v>262</v>
      </c>
      <c r="K47" s="323" t="s">
        <v>409</v>
      </c>
      <c r="L47" s="322" t="s">
        <v>229</v>
      </c>
      <c r="M47" s="401"/>
      <c r="N47" s="401"/>
      <c r="O47" s="447"/>
      <c r="P47" s="119">
        <v>1750000</v>
      </c>
      <c r="Q47" s="119"/>
      <c r="R47" s="119"/>
      <c r="S47" s="119"/>
      <c r="T47" s="119">
        <f t="shared" si="2"/>
        <v>1750000</v>
      </c>
      <c r="U47" s="139">
        <f t="shared" si="1"/>
        <v>0</v>
      </c>
    </row>
    <row r="48" spans="1:21">
      <c r="A48" s="324"/>
      <c r="B48" s="325"/>
      <c r="C48" s="281"/>
      <c r="D48" s="271"/>
      <c r="E48" s="272">
        <v>9</v>
      </c>
      <c r="F48" s="363" t="s">
        <v>353</v>
      </c>
      <c r="G48" s="322"/>
      <c r="H48" s="281"/>
      <c r="I48" s="560"/>
      <c r="J48" s="322"/>
      <c r="K48" s="322"/>
      <c r="L48" s="322"/>
      <c r="M48" s="401"/>
      <c r="N48" s="401"/>
      <c r="O48" s="447"/>
      <c r="P48" s="119"/>
      <c r="Q48" s="119"/>
      <c r="R48" s="119"/>
      <c r="S48" s="119"/>
      <c r="T48" s="119"/>
      <c r="U48" s="139"/>
    </row>
    <row r="49" spans="1:21">
      <c r="A49" s="324"/>
      <c r="B49" s="325"/>
      <c r="C49" s="281"/>
      <c r="D49" s="271"/>
      <c r="E49" s="272"/>
      <c r="F49" s="492" t="s">
        <v>395</v>
      </c>
      <c r="G49" s="322" t="s">
        <v>214</v>
      </c>
      <c r="H49" s="281" t="s">
        <v>212</v>
      </c>
      <c r="I49" s="278">
        <v>18000000</v>
      </c>
      <c r="J49" s="322" t="s">
        <v>213</v>
      </c>
      <c r="K49" s="323" t="s">
        <v>460</v>
      </c>
      <c r="L49" s="322" t="s">
        <v>229</v>
      </c>
      <c r="M49" s="401"/>
      <c r="N49" s="401"/>
      <c r="O49" s="447"/>
      <c r="P49" s="119"/>
      <c r="Q49" s="119">
        <f>I49</f>
        <v>18000000</v>
      </c>
      <c r="R49" s="119"/>
      <c r="S49" s="119"/>
      <c r="T49" s="119">
        <f t="shared" si="2"/>
        <v>18000000</v>
      </c>
      <c r="U49" s="139">
        <f t="shared" si="1"/>
        <v>0</v>
      </c>
    </row>
    <row r="50" spans="1:21">
      <c r="A50" s="324"/>
      <c r="B50" s="325"/>
      <c r="C50" s="281"/>
      <c r="D50" s="271"/>
      <c r="E50" s="272">
        <v>10</v>
      </c>
      <c r="F50" s="286" t="s">
        <v>378</v>
      </c>
      <c r="G50" s="322"/>
      <c r="H50" s="281"/>
      <c r="I50" s="278"/>
      <c r="J50" s="322"/>
      <c r="K50" s="323"/>
      <c r="L50" s="322"/>
      <c r="M50" s="401"/>
      <c r="N50" s="401"/>
      <c r="O50" s="447"/>
      <c r="P50" s="119"/>
      <c r="Q50" s="119"/>
      <c r="R50" s="119"/>
      <c r="S50" s="119"/>
      <c r="T50" s="119"/>
      <c r="U50" s="139"/>
    </row>
    <row r="51" spans="1:21">
      <c r="A51" s="324"/>
      <c r="B51" s="325"/>
      <c r="C51" s="281"/>
      <c r="D51" s="271"/>
      <c r="E51" s="272"/>
      <c r="F51" s="492" t="s">
        <v>379</v>
      </c>
      <c r="G51" s="322" t="s">
        <v>214</v>
      </c>
      <c r="H51" s="281" t="s">
        <v>212</v>
      </c>
      <c r="I51" s="278">
        <v>780000</v>
      </c>
      <c r="J51" s="322" t="s">
        <v>213</v>
      </c>
      <c r="K51" s="323" t="s">
        <v>410</v>
      </c>
      <c r="L51" s="322" t="s">
        <v>229</v>
      </c>
      <c r="M51" s="401"/>
      <c r="N51" s="401"/>
      <c r="O51" s="447"/>
      <c r="P51" s="119"/>
      <c r="Q51" s="119">
        <f>I51</f>
        <v>780000</v>
      </c>
      <c r="R51" s="119"/>
      <c r="S51" s="119"/>
      <c r="T51" s="119">
        <f t="shared" si="2"/>
        <v>780000</v>
      </c>
      <c r="U51" s="139">
        <f t="shared" si="1"/>
        <v>0</v>
      </c>
    </row>
    <row r="52" spans="1:21" ht="24.75" customHeight="1">
      <c r="A52" s="324"/>
      <c r="B52" s="325"/>
      <c r="C52" s="281"/>
      <c r="D52" s="271"/>
      <c r="E52" s="272"/>
      <c r="F52" s="492" t="s">
        <v>380</v>
      </c>
      <c r="G52" s="322" t="s">
        <v>214</v>
      </c>
      <c r="H52" s="281" t="s">
        <v>212</v>
      </c>
      <c r="I52" s="278">
        <v>3600000</v>
      </c>
      <c r="J52" s="322" t="s">
        <v>213</v>
      </c>
      <c r="K52" s="323" t="s">
        <v>410</v>
      </c>
      <c r="L52" s="278" t="s">
        <v>229</v>
      </c>
      <c r="M52" s="401"/>
      <c r="N52" s="401"/>
      <c r="O52" s="447"/>
      <c r="P52" s="119"/>
      <c r="Q52" s="119">
        <f>I52</f>
        <v>3600000</v>
      </c>
      <c r="R52" s="119"/>
      <c r="S52" s="119"/>
      <c r="T52" s="119">
        <f t="shared" si="2"/>
        <v>3600000</v>
      </c>
      <c r="U52" s="139"/>
    </row>
    <row r="53" spans="1:21">
      <c r="A53" s="329"/>
      <c r="B53" s="330"/>
      <c r="C53" s="331"/>
      <c r="D53" s="627"/>
      <c r="E53" s="333"/>
      <c r="F53" s="542"/>
      <c r="G53" s="333"/>
      <c r="H53" s="331"/>
      <c r="I53" s="543"/>
      <c r="J53" s="544"/>
      <c r="K53" s="545"/>
      <c r="L53" s="333" t="s">
        <v>229</v>
      </c>
      <c r="M53" s="476"/>
      <c r="N53" s="476"/>
      <c r="O53" s="447"/>
      <c r="P53" s="119"/>
      <c r="Q53" s="119">
        <f>I53</f>
        <v>0</v>
      </c>
      <c r="R53" s="119"/>
      <c r="S53" s="119"/>
      <c r="T53" s="119">
        <f t="shared" si="2"/>
        <v>0</v>
      </c>
      <c r="U53" s="139">
        <f t="shared" si="1"/>
        <v>0</v>
      </c>
    </row>
    <row r="54" spans="1:21">
      <c r="A54" s="386" t="s">
        <v>17</v>
      </c>
      <c r="B54" s="387"/>
      <c r="C54" s="387"/>
      <c r="D54" s="387"/>
      <c r="E54" s="387"/>
      <c r="F54" s="387"/>
      <c r="G54" s="387"/>
      <c r="H54" s="387"/>
      <c r="I54" s="388">
        <f>SUM(I7:I53)</f>
        <v>483286141</v>
      </c>
      <c r="J54" s="412"/>
      <c r="K54" s="412"/>
      <c r="L54" s="415"/>
      <c r="M54" s="496"/>
      <c r="N54" s="415"/>
      <c r="O54" s="447"/>
      <c r="P54" s="119">
        <f>SUM(P13:P53)</f>
        <v>7450000</v>
      </c>
      <c r="Q54" s="119"/>
      <c r="R54" s="119"/>
      <c r="S54" s="119"/>
      <c r="T54" s="119">
        <f>SUM(T7:T53)</f>
        <v>483286141</v>
      </c>
      <c r="U54" s="139">
        <f t="shared" si="1"/>
        <v>0</v>
      </c>
    </row>
    <row r="55" spans="1:21" ht="13.5" customHeight="1">
      <c r="A55" s="801">
        <v>2</v>
      </c>
      <c r="B55" s="729" t="s">
        <v>18</v>
      </c>
      <c r="C55" s="355">
        <v>1</v>
      </c>
      <c r="D55" s="394" t="s">
        <v>206</v>
      </c>
      <c r="E55" s="354">
        <v>1</v>
      </c>
      <c r="F55" s="400" t="s">
        <v>280</v>
      </c>
      <c r="G55" s="322" t="s">
        <v>554</v>
      </c>
      <c r="H55" s="322" t="s">
        <v>212</v>
      </c>
      <c r="I55" s="278">
        <v>275000000</v>
      </c>
      <c r="J55" s="322" t="s">
        <v>220</v>
      </c>
      <c r="K55" s="323" t="s">
        <v>414</v>
      </c>
      <c r="L55" s="322" t="s">
        <v>229</v>
      </c>
      <c r="M55" s="462"/>
      <c r="N55" s="462"/>
      <c r="O55" s="453"/>
      <c r="P55" s="119"/>
      <c r="Q55" s="119"/>
      <c r="R55" s="119"/>
      <c r="S55" s="119"/>
      <c r="T55" s="119">
        <f t="shared" si="2"/>
        <v>0</v>
      </c>
      <c r="U55" s="139">
        <f t="shared" si="1"/>
        <v>275000000</v>
      </c>
    </row>
    <row r="56" spans="1:21" ht="15" customHeight="1">
      <c r="A56" s="802"/>
      <c r="B56" s="730"/>
      <c r="C56" s="286"/>
      <c r="D56" s="282"/>
      <c r="E56" s="272">
        <v>2</v>
      </c>
      <c r="F56" s="300" t="s">
        <v>555</v>
      </c>
      <c r="G56" s="322" t="s">
        <v>214</v>
      </c>
      <c r="H56" s="322" t="s">
        <v>212</v>
      </c>
      <c r="I56" s="278">
        <v>15000000</v>
      </c>
      <c r="J56" s="322" t="s">
        <v>213</v>
      </c>
      <c r="K56" s="323" t="s">
        <v>428</v>
      </c>
      <c r="L56" s="322" t="s">
        <v>229</v>
      </c>
      <c r="M56" s="401"/>
      <c r="N56" s="401"/>
      <c r="O56" s="607"/>
      <c r="P56" s="119"/>
      <c r="Q56" s="119"/>
      <c r="R56" s="119"/>
      <c r="S56" s="119">
        <f>I56</f>
        <v>15000000</v>
      </c>
      <c r="T56" s="119">
        <f t="shared" si="2"/>
        <v>15000000</v>
      </c>
      <c r="U56" s="139">
        <f t="shared" si="1"/>
        <v>0</v>
      </c>
    </row>
    <row r="57" spans="1:21" ht="15" customHeight="1">
      <c r="A57" s="802"/>
      <c r="B57" s="730"/>
      <c r="C57" s="281"/>
      <c r="D57" s="312"/>
      <c r="E57" s="399"/>
      <c r="F57" s="400"/>
      <c r="G57" s="322"/>
      <c r="H57" s="322"/>
      <c r="I57" s="278"/>
      <c r="J57" s="322"/>
      <c r="K57" s="322"/>
      <c r="L57" s="322"/>
      <c r="M57" s="401"/>
      <c r="N57" s="401"/>
      <c r="O57" s="607"/>
      <c r="P57" s="119"/>
      <c r="Q57" s="119"/>
      <c r="R57" s="119"/>
      <c r="S57" s="119"/>
      <c r="T57" s="119">
        <f t="shared" si="2"/>
        <v>0</v>
      </c>
      <c r="U57" s="139">
        <f t="shared" si="1"/>
        <v>0</v>
      </c>
    </row>
    <row r="58" spans="1:21" ht="15" customHeight="1">
      <c r="A58" s="802"/>
      <c r="B58" s="730"/>
      <c r="C58" s="281">
        <v>2</v>
      </c>
      <c r="D58" s="312" t="s">
        <v>207</v>
      </c>
      <c r="E58" s="399">
        <v>1</v>
      </c>
      <c r="F58" s="400" t="s">
        <v>556</v>
      </c>
      <c r="G58" s="322" t="s">
        <v>520</v>
      </c>
      <c r="H58" s="322" t="s">
        <v>212</v>
      </c>
      <c r="I58" s="278">
        <v>300000000</v>
      </c>
      <c r="J58" s="322" t="s">
        <v>220</v>
      </c>
      <c r="K58" s="323" t="s">
        <v>424</v>
      </c>
      <c r="L58" s="322" t="s">
        <v>229</v>
      </c>
      <c r="M58" s="401"/>
      <c r="N58" s="401"/>
      <c r="O58" s="607"/>
      <c r="P58" s="119"/>
      <c r="Q58" s="119"/>
      <c r="R58" s="119"/>
      <c r="S58" s="119">
        <f>I58</f>
        <v>300000000</v>
      </c>
      <c r="T58" s="119">
        <f t="shared" si="2"/>
        <v>300000000</v>
      </c>
      <c r="U58" s="139">
        <f t="shared" si="1"/>
        <v>0</v>
      </c>
    </row>
    <row r="59" spans="1:21" ht="15" customHeight="1">
      <c r="A59" s="802"/>
      <c r="B59" s="730"/>
      <c r="C59" s="281"/>
      <c r="D59" s="312"/>
      <c r="E59" s="399">
        <v>2</v>
      </c>
      <c r="F59" s="400" t="s">
        <v>557</v>
      </c>
      <c r="G59" s="322" t="s">
        <v>520</v>
      </c>
      <c r="H59" s="322" t="s">
        <v>212</v>
      </c>
      <c r="I59" s="278">
        <v>120000000</v>
      </c>
      <c r="J59" s="322" t="s">
        <v>220</v>
      </c>
      <c r="K59" s="323" t="s">
        <v>424</v>
      </c>
      <c r="L59" s="322" t="s">
        <v>229</v>
      </c>
      <c r="M59" s="401"/>
      <c r="N59" s="401"/>
      <c r="O59" s="607"/>
      <c r="P59" s="119"/>
      <c r="Q59" s="119"/>
      <c r="R59" s="119"/>
      <c r="S59" s="119">
        <f>I59</f>
        <v>120000000</v>
      </c>
      <c r="T59" s="119">
        <f t="shared" si="2"/>
        <v>120000000</v>
      </c>
      <c r="U59" s="139">
        <f t="shared" si="1"/>
        <v>0</v>
      </c>
    </row>
    <row r="60" spans="1:21" ht="12" customHeight="1">
      <c r="A60" s="802"/>
      <c r="B60" s="730"/>
      <c r="C60" s="281"/>
      <c r="D60" s="312"/>
      <c r="E60" s="399">
        <v>3</v>
      </c>
      <c r="F60" s="676" t="s">
        <v>558</v>
      </c>
      <c r="G60" s="322" t="s">
        <v>520</v>
      </c>
      <c r="H60" s="322" t="s">
        <v>212</v>
      </c>
      <c r="I60" s="278">
        <v>75000000</v>
      </c>
      <c r="J60" s="322" t="s">
        <v>213</v>
      </c>
      <c r="K60" s="323" t="s">
        <v>429</v>
      </c>
      <c r="L60" s="322" t="s">
        <v>229</v>
      </c>
      <c r="M60" s="401"/>
      <c r="N60" s="401"/>
      <c r="O60" s="607"/>
      <c r="P60" s="119"/>
      <c r="Q60" s="119">
        <f t="shared" ref="Q60:Q65" si="3">I60</f>
        <v>75000000</v>
      </c>
      <c r="R60" s="119"/>
      <c r="S60" s="119"/>
      <c r="T60" s="119">
        <f t="shared" si="2"/>
        <v>75000000</v>
      </c>
      <c r="U60" s="139">
        <f t="shared" si="1"/>
        <v>0</v>
      </c>
    </row>
    <row r="61" spans="1:21" ht="12" customHeight="1">
      <c r="A61" s="802"/>
      <c r="B61" s="730"/>
      <c r="C61" s="281"/>
      <c r="D61" s="312"/>
      <c r="E61" s="399">
        <v>4</v>
      </c>
      <c r="F61" s="676" t="s">
        <v>560</v>
      </c>
      <c r="G61" s="322" t="s">
        <v>559</v>
      </c>
      <c r="H61" s="322" t="s">
        <v>212</v>
      </c>
      <c r="I61" s="278">
        <v>7500000</v>
      </c>
      <c r="J61" s="322" t="s">
        <v>213</v>
      </c>
      <c r="K61" s="323" t="s">
        <v>424</v>
      </c>
      <c r="L61" s="322" t="s">
        <v>229</v>
      </c>
      <c r="M61" s="401"/>
      <c r="N61" s="401"/>
      <c r="O61" s="607"/>
      <c r="P61" s="119"/>
      <c r="Q61" s="119">
        <f t="shared" si="3"/>
        <v>7500000</v>
      </c>
      <c r="R61" s="119"/>
      <c r="S61" s="119"/>
      <c r="T61" s="119">
        <f t="shared" si="2"/>
        <v>7500000</v>
      </c>
      <c r="U61" s="139">
        <f t="shared" si="1"/>
        <v>0</v>
      </c>
    </row>
    <row r="62" spans="1:21" ht="15" customHeight="1">
      <c r="A62" s="802"/>
      <c r="B62" s="730"/>
      <c r="C62" s="281"/>
      <c r="D62" s="312"/>
      <c r="E62" s="399">
        <v>5</v>
      </c>
      <c r="F62" s="676" t="s">
        <v>573</v>
      </c>
      <c r="G62" s="322" t="s">
        <v>214</v>
      </c>
      <c r="H62" s="322" t="s">
        <v>212</v>
      </c>
      <c r="I62" s="278">
        <v>45000000</v>
      </c>
      <c r="J62" s="322" t="s">
        <v>220</v>
      </c>
      <c r="K62" s="323" t="s">
        <v>414</v>
      </c>
      <c r="L62" s="322" t="s">
        <v>229</v>
      </c>
      <c r="M62" s="401"/>
      <c r="N62" s="401"/>
      <c r="O62" s="607"/>
      <c r="P62" s="119"/>
      <c r="Q62" s="119">
        <f t="shared" si="3"/>
        <v>45000000</v>
      </c>
      <c r="R62" s="119"/>
      <c r="S62" s="119"/>
      <c r="T62" s="119">
        <f t="shared" si="2"/>
        <v>45000000</v>
      </c>
      <c r="U62" s="139">
        <f t="shared" si="1"/>
        <v>0</v>
      </c>
    </row>
    <row r="63" spans="1:21" ht="15" customHeight="1">
      <c r="A63" s="802"/>
      <c r="B63" s="730"/>
      <c r="C63" s="281"/>
      <c r="D63" s="312"/>
      <c r="E63" s="399">
        <v>6</v>
      </c>
      <c r="F63" s="676"/>
      <c r="G63" s="322"/>
      <c r="H63" s="322"/>
      <c r="I63" s="278"/>
      <c r="J63" s="322"/>
      <c r="K63" s="323"/>
      <c r="L63" s="322"/>
      <c r="M63" s="401"/>
      <c r="N63" s="401"/>
      <c r="O63" s="607"/>
      <c r="P63" s="119"/>
      <c r="Q63" s="119">
        <f t="shared" si="3"/>
        <v>0</v>
      </c>
      <c r="R63" s="119"/>
      <c r="S63" s="119"/>
      <c r="T63" s="119">
        <f t="shared" si="2"/>
        <v>0</v>
      </c>
      <c r="U63" s="139">
        <f t="shared" si="1"/>
        <v>0</v>
      </c>
    </row>
    <row r="64" spans="1:21" ht="15" customHeight="1">
      <c r="A64" s="802"/>
      <c r="B64" s="730"/>
      <c r="C64" s="281"/>
      <c r="D64" s="312"/>
      <c r="E64" s="399">
        <v>7</v>
      </c>
      <c r="F64" s="676"/>
      <c r="G64" s="322"/>
      <c r="H64" s="322"/>
      <c r="I64" s="278"/>
      <c r="J64" s="322"/>
      <c r="K64" s="323"/>
      <c r="L64" s="322"/>
      <c r="M64" s="401"/>
      <c r="N64" s="401"/>
      <c r="O64" s="607"/>
      <c r="P64" s="119"/>
      <c r="Q64" s="119">
        <f t="shared" si="3"/>
        <v>0</v>
      </c>
      <c r="R64" s="119"/>
      <c r="S64" s="119"/>
      <c r="T64" s="119">
        <f t="shared" si="2"/>
        <v>0</v>
      </c>
      <c r="U64" s="139">
        <f t="shared" si="1"/>
        <v>0</v>
      </c>
    </row>
    <row r="65" spans="1:21" ht="15" customHeight="1">
      <c r="A65" s="802"/>
      <c r="B65" s="730"/>
      <c r="C65" s="281"/>
      <c r="D65" s="312"/>
      <c r="E65" s="399">
        <v>8</v>
      </c>
      <c r="F65" s="676"/>
      <c r="G65" s="322"/>
      <c r="H65" s="322"/>
      <c r="I65" s="278"/>
      <c r="J65" s="322"/>
      <c r="K65" s="323"/>
      <c r="L65" s="322"/>
      <c r="M65" s="401"/>
      <c r="N65" s="401"/>
      <c r="O65" s="447"/>
      <c r="P65" s="119"/>
      <c r="Q65" s="119">
        <f t="shared" si="3"/>
        <v>0</v>
      </c>
      <c r="R65" s="119"/>
      <c r="S65" s="119"/>
      <c r="T65" s="119">
        <f t="shared" si="2"/>
        <v>0</v>
      </c>
      <c r="U65" s="139">
        <f t="shared" si="1"/>
        <v>0</v>
      </c>
    </row>
    <row r="66" spans="1:21">
      <c r="A66" s="386" t="s">
        <v>19</v>
      </c>
      <c r="B66" s="387"/>
      <c r="C66" s="387"/>
      <c r="D66" s="387"/>
      <c r="E66" s="387"/>
      <c r="F66" s="387"/>
      <c r="G66" s="387"/>
      <c r="H66" s="387"/>
      <c r="I66" s="426">
        <f>SUM(I55:I65)</f>
        <v>837500000</v>
      </c>
      <c r="J66" s="389"/>
      <c r="K66" s="389"/>
      <c r="L66" s="496"/>
      <c r="M66" s="496"/>
      <c r="N66" s="415"/>
      <c r="O66" s="447"/>
      <c r="P66" s="119"/>
      <c r="Q66" s="119"/>
      <c r="R66" s="119"/>
      <c r="S66" s="119"/>
      <c r="T66" s="245">
        <f>SUM(T56:T65)</f>
        <v>562500000</v>
      </c>
      <c r="U66" s="139">
        <f t="shared" ref="U66:U102" si="4">I66-T66</f>
        <v>275000000</v>
      </c>
    </row>
    <row r="67" spans="1:21">
      <c r="A67" s="343"/>
      <c r="B67" s="343"/>
      <c r="C67" s="343"/>
      <c r="D67" s="343"/>
      <c r="E67" s="343"/>
      <c r="F67" s="343"/>
      <c r="G67" s="343"/>
      <c r="H67" s="343"/>
      <c r="I67" s="512"/>
      <c r="J67" s="348"/>
      <c r="K67" s="348"/>
      <c r="L67" s="477"/>
      <c r="M67" s="477"/>
      <c r="N67" s="477"/>
      <c r="O67" s="447"/>
      <c r="P67" s="119"/>
      <c r="Q67" s="119"/>
      <c r="R67" s="119"/>
      <c r="S67" s="119"/>
      <c r="T67" s="119"/>
      <c r="U67" s="139">
        <f t="shared" si="4"/>
        <v>0</v>
      </c>
    </row>
    <row r="68" spans="1:21">
      <c r="A68" s="430"/>
      <c r="B68" s="430"/>
      <c r="C68" s="430"/>
      <c r="D68" s="430"/>
      <c r="E68" s="430"/>
      <c r="F68" s="430"/>
      <c r="G68" s="430"/>
      <c r="H68" s="430"/>
      <c r="I68" s="513"/>
      <c r="J68" s="424"/>
      <c r="K68" s="424"/>
      <c r="L68" s="449"/>
      <c r="M68" s="449"/>
      <c r="N68" s="449"/>
      <c r="O68" s="447"/>
      <c r="P68" s="119"/>
      <c r="Q68" s="119"/>
      <c r="R68" s="119"/>
      <c r="S68" s="119"/>
      <c r="T68" s="119"/>
      <c r="U68" s="139"/>
    </row>
    <row r="69" spans="1:21">
      <c r="A69" s="430"/>
      <c r="B69" s="430"/>
      <c r="C69" s="430"/>
      <c r="D69" s="430"/>
      <c r="E69" s="430"/>
      <c r="F69" s="430"/>
      <c r="G69" s="430"/>
      <c r="H69" s="430"/>
      <c r="I69" s="513"/>
      <c r="J69" s="424"/>
      <c r="K69" s="424"/>
      <c r="L69" s="449"/>
      <c r="M69" s="449"/>
      <c r="N69" s="449"/>
      <c r="O69" s="447"/>
      <c r="P69" s="119"/>
      <c r="Q69" s="119"/>
      <c r="R69" s="119"/>
      <c r="S69" s="119"/>
      <c r="T69" s="119"/>
      <c r="U69" s="139"/>
    </row>
    <row r="70" spans="1:21">
      <c r="A70" s="430"/>
      <c r="B70" s="430"/>
      <c r="C70" s="430"/>
      <c r="D70" s="430"/>
      <c r="E70" s="430"/>
      <c r="F70" s="430"/>
      <c r="G70" s="430"/>
      <c r="H70" s="430"/>
      <c r="I70" s="513"/>
      <c r="J70" s="424"/>
      <c r="K70" s="424"/>
      <c r="L70" s="449"/>
      <c r="M70" s="449"/>
      <c r="N70" s="449"/>
      <c r="O70" s="447"/>
      <c r="P70" s="119"/>
      <c r="Q70" s="119"/>
      <c r="R70" s="119"/>
      <c r="S70" s="119"/>
      <c r="T70" s="119"/>
      <c r="U70" s="139"/>
    </row>
    <row r="71" spans="1:21">
      <c r="A71" s="430"/>
      <c r="B71" s="430"/>
      <c r="C71" s="430"/>
      <c r="D71" s="430"/>
      <c r="E71" s="430"/>
      <c r="F71" s="430"/>
      <c r="G71" s="430"/>
      <c r="H71" s="430"/>
      <c r="I71" s="513"/>
      <c r="J71" s="424"/>
      <c r="K71" s="424"/>
      <c r="L71" s="449"/>
      <c r="M71" s="449"/>
      <c r="N71" s="449"/>
      <c r="O71" s="447"/>
      <c r="P71" s="119"/>
      <c r="Q71" s="119"/>
      <c r="R71" s="119"/>
      <c r="S71" s="119"/>
      <c r="T71" s="119"/>
      <c r="U71" s="139"/>
    </row>
    <row r="72" spans="1:21">
      <c r="A72" s="514"/>
      <c r="B72" s="514"/>
      <c r="C72" s="514"/>
      <c r="D72" s="514"/>
      <c r="E72" s="514"/>
      <c r="F72" s="514"/>
      <c r="G72" s="514"/>
      <c r="H72" s="514"/>
      <c r="I72" s="515"/>
      <c r="J72" s="516"/>
      <c r="K72" s="516"/>
      <c r="L72" s="517"/>
      <c r="M72" s="517"/>
      <c r="N72" s="517"/>
      <c r="O72" s="447"/>
      <c r="P72" s="119"/>
      <c r="Q72" s="119"/>
      <c r="R72" s="119"/>
      <c r="S72" s="119"/>
      <c r="T72" s="119"/>
      <c r="U72" s="139"/>
    </row>
    <row r="73" spans="1:21">
      <c r="A73" s="386"/>
      <c r="B73" s="410"/>
      <c r="C73" s="410"/>
      <c r="D73" s="410"/>
      <c r="E73" s="410"/>
      <c r="F73" s="410"/>
      <c r="G73" s="410"/>
      <c r="H73" s="410"/>
      <c r="I73" s="549"/>
      <c r="J73" s="412"/>
      <c r="K73" s="412"/>
      <c r="L73" s="415"/>
      <c r="M73" s="415"/>
      <c r="N73" s="415"/>
      <c r="O73" s="447"/>
      <c r="P73" s="119"/>
      <c r="Q73" s="119"/>
      <c r="R73" s="119"/>
      <c r="S73" s="119"/>
      <c r="T73" s="119"/>
      <c r="U73" s="139">
        <f t="shared" si="4"/>
        <v>0</v>
      </c>
    </row>
    <row r="74" spans="1:21" ht="12.75" customHeight="1">
      <c r="A74" s="770">
        <v>3</v>
      </c>
      <c r="B74" s="729" t="s">
        <v>20</v>
      </c>
      <c r="C74" s="355">
        <v>1</v>
      </c>
      <c r="D74" s="563" t="s">
        <v>457</v>
      </c>
      <c r="E74" s="356">
        <v>1</v>
      </c>
      <c r="F74" s="417" t="s">
        <v>267</v>
      </c>
      <c r="G74" s="322" t="s">
        <v>214</v>
      </c>
      <c r="H74" s="322" t="s">
        <v>212</v>
      </c>
      <c r="I74" s="278">
        <v>7200000</v>
      </c>
      <c r="J74" s="322" t="s">
        <v>262</v>
      </c>
      <c r="K74" s="323" t="s">
        <v>416</v>
      </c>
      <c r="L74" s="322" t="s">
        <v>229</v>
      </c>
      <c r="M74" s="462"/>
      <c r="N74" s="462"/>
      <c r="O74" s="447"/>
      <c r="P74" s="119">
        <v>11280000</v>
      </c>
      <c r="Q74" s="119"/>
      <c r="R74" s="119"/>
      <c r="S74" s="119"/>
      <c r="T74" s="119">
        <f>P74+Q74+R74+S74</f>
        <v>11280000</v>
      </c>
      <c r="U74" s="139">
        <f t="shared" si="4"/>
        <v>-4080000</v>
      </c>
    </row>
    <row r="75" spans="1:21">
      <c r="A75" s="768"/>
      <c r="B75" s="730"/>
      <c r="C75" s="286"/>
      <c r="D75" s="418" t="s">
        <v>214</v>
      </c>
      <c r="E75" s="322">
        <v>2</v>
      </c>
      <c r="F75" s="417" t="s">
        <v>268</v>
      </c>
      <c r="G75" s="322" t="s">
        <v>214</v>
      </c>
      <c r="H75" s="322" t="s">
        <v>212</v>
      </c>
      <c r="I75" s="278">
        <v>2400000</v>
      </c>
      <c r="J75" s="322" t="s">
        <v>262</v>
      </c>
      <c r="K75" s="323" t="s">
        <v>417</v>
      </c>
      <c r="L75" s="322" t="s">
        <v>229</v>
      </c>
      <c r="M75" s="401"/>
      <c r="N75" s="401"/>
      <c r="O75" s="447"/>
      <c r="P75" s="119">
        <v>7200000</v>
      </c>
      <c r="Q75" s="119"/>
      <c r="R75" s="119"/>
      <c r="S75" s="119"/>
      <c r="T75" s="119">
        <f>P75+Q75+R75+S75</f>
        <v>7200000</v>
      </c>
      <c r="U75" s="139">
        <f t="shared" si="4"/>
        <v>-4800000</v>
      </c>
    </row>
    <row r="76" spans="1:21">
      <c r="A76" s="768"/>
      <c r="B76" s="730"/>
      <c r="C76" s="286"/>
      <c r="D76" s="418"/>
      <c r="E76" s="322">
        <v>3</v>
      </c>
      <c r="F76" s="419" t="s">
        <v>269</v>
      </c>
      <c r="G76" s="322" t="s">
        <v>214</v>
      </c>
      <c r="H76" s="322" t="s">
        <v>212</v>
      </c>
      <c r="I76" s="278">
        <v>7670000</v>
      </c>
      <c r="J76" s="322" t="s">
        <v>262</v>
      </c>
      <c r="K76" s="323" t="s">
        <v>418</v>
      </c>
      <c r="L76" s="322" t="s">
        <v>229</v>
      </c>
      <c r="M76" s="401"/>
      <c r="N76" s="401"/>
      <c r="O76" s="447"/>
      <c r="P76" s="119">
        <v>2400000</v>
      </c>
      <c r="Q76" s="119"/>
      <c r="R76" s="119"/>
      <c r="S76" s="119"/>
      <c r="T76" s="119">
        <f>P76+Q76+R76+S76</f>
        <v>2400000</v>
      </c>
      <c r="U76" s="139">
        <f t="shared" si="4"/>
        <v>5270000</v>
      </c>
    </row>
    <row r="77" spans="1:21">
      <c r="A77" s="768"/>
      <c r="B77" s="730"/>
      <c r="C77" s="286"/>
      <c r="D77" s="418"/>
      <c r="E77" s="322">
        <v>4</v>
      </c>
      <c r="F77" s="419" t="s">
        <v>270</v>
      </c>
      <c r="G77" s="322" t="s">
        <v>214</v>
      </c>
      <c r="H77" s="322" t="s">
        <v>212</v>
      </c>
      <c r="I77" s="278">
        <v>8500000</v>
      </c>
      <c r="J77" s="322" t="s">
        <v>262</v>
      </c>
      <c r="K77" s="323" t="s">
        <v>419</v>
      </c>
      <c r="L77" s="322" t="s">
        <v>229</v>
      </c>
      <c r="M77" s="401"/>
      <c r="N77" s="401"/>
      <c r="O77" s="447"/>
      <c r="P77" s="119">
        <v>7670000</v>
      </c>
      <c r="Q77" s="119"/>
      <c r="R77" s="119"/>
      <c r="S77" s="119"/>
      <c r="T77" s="119">
        <f>P77+Q77+R77+S77</f>
        <v>7670000</v>
      </c>
      <c r="U77" s="139">
        <f t="shared" si="4"/>
        <v>830000</v>
      </c>
    </row>
    <row r="78" spans="1:21">
      <c r="A78" s="329"/>
      <c r="B78" s="551"/>
      <c r="C78" s="334"/>
      <c r="D78" s="564"/>
      <c r="E78" s="333"/>
      <c r="F78" s="341"/>
      <c r="G78" s="333"/>
      <c r="H78" s="333"/>
      <c r="I78" s="340"/>
      <c r="J78" s="333"/>
      <c r="K78" s="511"/>
      <c r="L78" s="333"/>
      <c r="M78" s="476"/>
      <c r="N78" s="476"/>
      <c r="O78" s="447"/>
      <c r="P78" s="119">
        <f>I78</f>
        <v>0</v>
      </c>
      <c r="Q78" s="119"/>
      <c r="R78" s="119"/>
      <c r="S78" s="119"/>
      <c r="T78" s="119">
        <f>P78+Q78+R78+S78</f>
        <v>0</v>
      </c>
      <c r="U78" s="139">
        <f t="shared" si="4"/>
        <v>0</v>
      </c>
    </row>
    <row r="79" spans="1:21">
      <c r="A79" s="386" t="s">
        <v>22</v>
      </c>
      <c r="B79" s="387"/>
      <c r="C79" s="387"/>
      <c r="D79" s="387"/>
      <c r="E79" s="387"/>
      <c r="F79" s="387"/>
      <c r="G79" s="387"/>
      <c r="H79" s="387"/>
      <c r="I79" s="426">
        <f>SUM(I74:I78)</f>
        <v>25770000</v>
      </c>
      <c r="J79" s="389"/>
      <c r="K79" s="389"/>
      <c r="L79" s="496"/>
      <c r="M79" s="415"/>
      <c r="N79" s="415"/>
      <c r="O79" s="447"/>
      <c r="P79" s="119">
        <f>SUM(P74:P78)</f>
        <v>28550000</v>
      </c>
      <c r="Q79" s="119"/>
      <c r="R79" s="119"/>
      <c r="S79" s="119"/>
      <c r="T79" s="245">
        <f>SUM(T74:T78)</f>
        <v>28550000</v>
      </c>
      <c r="U79" s="139">
        <f t="shared" si="4"/>
        <v>-2780000</v>
      </c>
    </row>
    <row r="80" spans="1:21">
      <c r="A80" s="386"/>
      <c r="B80" s="387"/>
      <c r="C80" s="387"/>
      <c r="D80" s="387"/>
      <c r="E80" s="387"/>
      <c r="F80" s="387"/>
      <c r="G80" s="387"/>
      <c r="H80" s="387"/>
      <c r="I80" s="550"/>
      <c r="J80" s="481"/>
      <c r="K80" s="481"/>
      <c r="L80" s="482"/>
      <c r="M80" s="482"/>
      <c r="N80" s="483"/>
      <c r="O80" s="447"/>
      <c r="P80" s="119"/>
      <c r="Q80" s="119"/>
      <c r="R80" s="119"/>
      <c r="S80" s="119"/>
      <c r="T80" s="119"/>
      <c r="U80" s="139">
        <f t="shared" si="4"/>
        <v>0</v>
      </c>
    </row>
    <row r="81" spans="1:21">
      <c r="A81" s="802">
        <v>4</v>
      </c>
      <c r="B81" s="729" t="s">
        <v>23</v>
      </c>
      <c r="C81" s="263">
        <v>1</v>
      </c>
      <c r="D81" s="394" t="s">
        <v>458</v>
      </c>
      <c r="E81" s="519">
        <v>1</v>
      </c>
      <c r="F81" s="520" t="s">
        <v>360</v>
      </c>
      <c r="G81" s="356"/>
      <c r="H81" s="356"/>
      <c r="I81" s="225"/>
      <c r="J81" s="356"/>
      <c r="K81" s="356"/>
      <c r="L81" s="462"/>
      <c r="M81" s="462"/>
      <c r="N81" s="462"/>
      <c r="O81" s="447"/>
      <c r="P81" s="119"/>
      <c r="Q81" s="119"/>
      <c r="R81" s="119"/>
      <c r="S81" s="119"/>
      <c r="T81" s="119">
        <f>P81+Q81+R81+S81</f>
        <v>0</v>
      </c>
      <c r="U81" s="139">
        <f t="shared" si="4"/>
        <v>0</v>
      </c>
    </row>
    <row r="82" spans="1:21" ht="15" customHeight="1">
      <c r="A82" s="802"/>
      <c r="B82" s="730"/>
      <c r="C82" s="281"/>
      <c r="D82" s="282" t="s">
        <v>214</v>
      </c>
      <c r="E82" s="435"/>
      <c r="F82" s="522" t="s">
        <v>374</v>
      </c>
      <c r="G82" s="322" t="s">
        <v>214</v>
      </c>
      <c r="H82" s="322" t="s">
        <v>212</v>
      </c>
      <c r="I82" s="186">
        <v>4200000</v>
      </c>
      <c r="J82" s="322" t="s">
        <v>213</v>
      </c>
      <c r="K82" s="323" t="s">
        <v>447</v>
      </c>
      <c r="L82" s="401" t="s">
        <v>229</v>
      </c>
      <c r="M82" s="401"/>
      <c r="N82" s="401"/>
      <c r="O82" s="447"/>
      <c r="P82" s="119"/>
      <c r="Q82" s="119">
        <f>I82</f>
        <v>4200000</v>
      </c>
      <c r="R82" s="119"/>
      <c r="S82" s="119"/>
      <c r="T82" s="119">
        <f>S82+R82+Q82+P82</f>
        <v>4200000</v>
      </c>
      <c r="U82" s="139"/>
    </row>
    <row r="83" spans="1:21">
      <c r="A83" s="802"/>
      <c r="B83" s="730"/>
      <c r="C83" s="281"/>
      <c r="D83" s="272"/>
      <c r="E83" s="435"/>
      <c r="F83" s="522" t="s">
        <v>370</v>
      </c>
      <c r="G83" s="322" t="s">
        <v>214</v>
      </c>
      <c r="H83" s="322" t="s">
        <v>212</v>
      </c>
      <c r="I83" s="186">
        <v>1800000</v>
      </c>
      <c r="J83" s="322" t="s">
        <v>213</v>
      </c>
      <c r="K83" s="323" t="s">
        <v>447</v>
      </c>
      <c r="L83" s="401" t="s">
        <v>229</v>
      </c>
      <c r="M83" s="401"/>
      <c r="N83" s="401"/>
      <c r="O83" s="447"/>
      <c r="P83" s="119"/>
      <c r="Q83" s="119">
        <v>1800000</v>
      </c>
      <c r="R83" s="119"/>
      <c r="S83" s="119"/>
      <c r="T83" s="119">
        <f t="shared" ref="T83:T97" si="5">S83+R83+Q83+P83</f>
        <v>1800000</v>
      </c>
      <c r="U83" s="139">
        <f t="shared" si="4"/>
        <v>0</v>
      </c>
    </row>
    <row r="84" spans="1:21">
      <c r="A84" s="802"/>
      <c r="B84" s="730"/>
      <c r="C84" s="281"/>
      <c r="D84" s="272"/>
      <c r="E84" s="435"/>
      <c r="F84" s="522" t="s">
        <v>371</v>
      </c>
      <c r="G84" s="322" t="s">
        <v>214</v>
      </c>
      <c r="H84" s="322" t="s">
        <v>212</v>
      </c>
      <c r="I84" s="186">
        <v>1800000</v>
      </c>
      <c r="J84" s="322" t="s">
        <v>213</v>
      </c>
      <c r="K84" s="323" t="s">
        <v>447</v>
      </c>
      <c r="L84" s="401" t="s">
        <v>229</v>
      </c>
      <c r="M84" s="401"/>
      <c r="N84" s="401"/>
      <c r="O84" s="447"/>
      <c r="P84" s="119"/>
      <c r="Q84" s="119">
        <v>1800000</v>
      </c>
      <c r="R84" s="119"/>
      <c r="S84" s="119"/>
      <c r="T84" s="119">
        <f t="shared" si="5"/>
        <v>1800000</v>
      </c>
      <c r="U84" s="139">
        <f t="shared" si="4"/>
        <v>0</v>
      </c>
    </row>
    <row r="85" spans="1:21">
      <c r="A85" s="802"/>
      <c r="B85" s="730"/>
      <c r="C85" s="281"/>
      <c r="D85" s="272"/>
      <c r="E85" s="435"/>
      <c r="F85" s="522" t="s">
        <v>372</v>
      </c>
      <c r="G85" s="322" t="s">
        <v>214</v>
      </c>
      <c r="H85" s="322" t="s">
        <v>212</v>
      </c>
      <c r="I85" s="186">
        <v>1800000</v>
      </c>
      <c r="J85" s="322" t="s">
        <v>213</v>
      </c>
      <c r="K85" s="323" t="s">
        <v>447</v>
      </c>
      <c r="L85" s="401" t="s">
        <v>229</v>
      </c>
      <c r="M85" s="401"/>
      <c r="N85" s="401"/>
      <c r="O85" s="447"/>
      <c r="P85" s="119"/>
      <c r="Q85" s="119">
        <v>1800000</v>
      </c>
      <c r="R85" s="119"/>
      <c r="S85" s="119"/>
      <c r="T85" s="119">
        <f t="shared" si="5"/>
        <v>1800000</v>
      </c>
      <c r="U85" s="139">
        <f t="shared" si="4"/>
        <v>0</v>
      </c>
    </row>
    <row r="86" spans="1:21">
      <c r="A86" s="802"/>
      <c r="B86" s="730"/>
      <c r="C86" s="281"/>
      <c r="D86" s="272"/>
      <c r="E86" s="435"/>
      <c r="F86" s="522" t="s">
        <v>373</v>
      </c>
      <c r="G86" s="322" t="s">
        <v>214</v>
      </c>
      <c r="H86" s="322" t="s">
        <v>212</v>
      </c>
      <c r="I86" s="186">
        <v>2400000</v>
      </c>
      <c r="J86" s="322" t="s">
        <v>213</v>
      </c>
      <c r="K86" s="323" t="s">
        <v>447</v>
      </c>
      <c r="L86" s="401" t="s">
        <v>229</v>
      </c>
      <c r="M86" s="401"/>
      <c r="N86" s="401"/>
      <c r="O86" s="447"/>
      <c r="P86" s="119"/>
      <c r="Q86" s="119">
        <v>2400000</v>
      </c>
      <c r="R86" s="119"/>
      <c r="S86" s="119"/>
      <c r="T86" s="119">
        <f t="shared" si="5"/>
        <v>2400000</v>
      </c>
      <c r="U86" s="139">
        <f t="shared" si="4"/>
        <v>0</v>
      </c>
    </row>
    <row r="87" spans="1:21">
      <c r="A87" s="802"/>
      <c r="B87" s="730"/>
      <c r="C87" s="281"/>
      <c r="D87" s="272"/>
      <c r="E87" s="435">
        <v>2</v>
      </c>
      <c r="F87" s="436" t="s">
        <v>471</v>
      </c>
      <c r="G87" s="322" t="s">
        <v>214</v>
      </c>
      <c r="H87" s="322" t="s">
        <v>212</v>
      </c>
      <c r="I87" s="186">
        <v>12000000</v>
      </c>
      <c r="J87" s="322" t="s">
        <v>213</v>
      </c>
      <c r="K87" s="323" t="s">
        <v>435</v>
      </c>
      <c r="L87" s="401" t="s">
        <v>229</v>
      </c>
      <c r="M87" s="401"/>
      <c r="N87" s="401"/>
      <c r="O87" s="447"/>
      <c r="P87" s="119"/>
      <c r="Q87" s="119">
        <f>I87</f>
        <v>12000000</v>
      </c>
      <c r="R87" s="119"/>
      <c r="S87" s="119"/>
      <c r="T87" s="119">
        <f t="shared" si="5"/>
        <v>12000000</v>
      </c>
      <c r="U87" s="139"/>
    </row>
    <row r="88" spans="1:21">
      <c r="A88" s="802"/>
      <c r="B88" s="730"/>
      <c r="C88" s="281"/>
      <c r="D88" s="272"/>
      <c r="E88" s="435">
        <v>3</v>
      </c>
      <c r="F88" s="436" t="s">
        <v>473</v>
      </c>
      <c r="G88" s="322" t="s">
        <v>214</v>
      </c>
      <c r="H88" s="322" t="s">
        <v>212</v>
      </c>
      <c r="I88" s="186">
        <v>6000000</v>
      </c>
      <c r="J88" s="322" t="s">
        <v>213</v>
      </c>
      <c r="K88" s="323" t="s">
        <v>407</v>
      </c>
      <c r="L88" s="401" t="s">
        <v>229</v>
      </c>
      <c r="M88" s="401"/>
      <c r="N88" s="401"/>
      <c r="O88" s="447"/>
      <c r="P88" s="119"/>
      <c r="Q88" s="119">
        <f>I88</f>
        <v>6000000</v>
      </c>
      <c r="R88" s="119"/>
      <c r="S88" s="119"/>
      <c r="T88" s="119">
        <f t="shared" si="5"/>
        <v>6000000</v>
      </c>
      <c r="U88" s="139"/>
    </row>
    <row r="89" spans="1:21">
      <c r="A89" s="802"/>
      <c r="B89" s="730"/>
      <c r="C89" s="281"/>
      <c r="D89" s="272"/>
      <c r="E89" s="435">
        <v>4</v>
      </c>
      <c r="F89" s="436" t="s">
        <v>393</v>
      </c>
      <c r="G89" s="322"/>
      <c r="H89" s="322"/>
      <c r="I89" s="186"/>
      <c r="J89" s="322"/>
      <c r="K89" s="322"/>
      <c r="L89" s="401"/>
      <c r="M89" s="401"/>
      <c r="N89" s="401"/>
      <c r="O89" s="447"/>
      <c r="P89" s="119"/>
      <c r="Q89" s="119"/>
      <c r="R89" s="119"/>
      <c r="S89" s="119"/>
      <c r="T89" s="119">
        <f t="shared" si="5"/>
        <v>0</v>
      </c>
      <c r="U89" s="139"/>
    </row>
    <row r="90" spans="1:21">
      <c r="A90" s="802"/>
      <c r="B90" s="730"/>
      <c r="C90" s="281"/>
      <c r="D90" s="300"/>
      <c r="E90" s="435"/>
      <c r="F90" s="522" t="s">
        <v>375</v>
      </c>
      <c r="G90" s="322" t="s">
        <v>214</v>
      </c>
      <c r="H90" s="322" t="s">
        <v>212</v>
      </c>
      <c r="I90" s="186">
        <v>3000000</v>
      </c>
      <c r="J90" s="322" t="s">
        <v>213</v>
      </c>
      <c r="K90" s="323" t="s">
        <v>447</v>
      </c>
      <c r="L90" s="401" t="s">
        <v>229</v>
      </c>
      <c r="M90" s="401"/>
      <c r="N90" s="401"/>
      <c r="O90" s="447"/>
      <c r="P90" s="119"/>
      <c r="Q90" s="119">
        <v>3000000</v>
      </c>
      <c r="R90" s="119"/>
      <c r="S90" s="119"/>
      <c r="T90" s="119">
        <f t="shared" si="5"/>
        <v>3000000</v>
      </c>
      <c r="U90" s="139">
        <f t="shared" si="4"/>
        <v>0</v>
      </c>
    </row>
    <row r="91" spans="1:21">
      <c r="A91" s="802"/>
      <c r="B91" s="730"/>
      <c r="C91" s="286"/>
      <c r="D91" s="282"/>
      <c r="E91" s="435"/>
      <c r="F91" s="522" t="s">
        <v>394</v>
      </c>
      <c r="G91" s="322" t="s">
        <v>214</v>
      </c>
      <c r="H91" s="322" t="s">
        <v>212</v>
      </c>
      <c r="I91" s="186">
        <v>2000000</v>
      </c>
      <c r="J91" s="322" t="s">
        <v>213</v>
      </c>
      <c r="K91" s="323" t="s">
        <v>446</v>
      </c>
      <c r="L91" s="401" t="s">
        <v>229</v>
      </c>
      <c r="M91" s="401"/>
      <c r="N91" s="401"/>
      <c r="O91" s="447"/>
      <c r="P91" s="119"/>
      <c r="Q91" s="119">
        <v>2000000</v>
      </c>
      <c r="R91" s="119"/>
      <c r="S91" s="119"/>
      <c r="T91" s="119">
        <f t="shared" si="5"/>
        <v>2000000</v>
      </c>
      <c r="U91" s="139">
        <f t="shared" si="4"/>
        <v>0</v>
      </c>
    </row>
    <row r="92" spans="1:21">
      <c r="A92" s="802"/>
      <c r="B92" s="730"/>
      <c r="C92" s="286"/>
      <c r="D92" s="282"/>
      <c r="E92" s="322"/>
      <c r="F92" s="293"/>
      <c r="G92" s="322"/>
      <c r="H92" s="322"/>
      <c r="I92" s="278"/>
      <c r="J92" s="322"/>
      <c r="K92" s="323"/>
      <c r="L92" s="322"/>
      <c r="M92" s="401"/>
      <c r="N92" s="401"/>
      <c r="O92" s="447"/>
      <c r="P92" s="119"/>
      <c r="Q92" s="278"/>
      <c r="R92" s="119"/>
      <c r="S92" s="119"/>
      <c r="T92" s="119">
        <f t="shared" si="5"/>
        <v>0</v>
      </c>
      <c r="U92" s="139">
        <f t="shared" si="4"/>
        <v>0</v>
      </c>
    </row>
    <row r="93" spans="1:21">
      <c r="A93" s="802"/>
      <c r="B93" s="730"/>
      <c r="C93" s="281"/>
      <c r="D93" s="300"/>
      <c r="E93" s="435"/>
      <c r="F93" s="523"/>
      <c r="G93" s="322"/>
      <c r="H93" s="322"/>
      <c r="I93" s="198"/>
      <c r="J93" s="322"/>
      <c r="K93" s="322"/>
      <c r="L93" s="322"/>
      <c r="M93" s="401"/>
      <c r="N93" s="401"/>
      <c r="O93" s="447"/>
      <c r="P93" s="119"/>
      <c r="Q93" s="119"/>
      <c r="R93" s="119"/>
      <c r="S93" s="119"/>
      <c r="T93" s="119">
        <f t="shared" si="5"/>
        <v>0</v>
      </c>
      <c r="U93" s="139">
        <f t="shared" si="4"/>
        <v>0</v>
      </c>
    </row>
    <row r="94" spans="1:21">
      <c r="A94" s="802"/>
      <c r="B94" s="730"/>
      <c r="C94" s="281">
        <v>2</v>
      </c>
      <c r="D94" s="282" t="s">
        <v>368</v>
      </c>
      <c r="E94" s="281">
        <v>1</v>
      </c>
      <c r="F94" s="282" t="s">
        <v>279</v>
      </c>
      <c r="G94" s="322" t="s">
        <v>214</v>
      </c>
      <c r="H94" s="322" t="s">
        <v>212</v>
      </c>
      <c r="I94" s="186"/>
      <c r="J94" s="322" t="s">
        <v>236</v>
      </c>
      <c r="K94" s="323" t="s">
        <v>462</v>
      </c>
      <c r="L94" s="401"/>
      <c r="M94" s="401"/>
      <c r="N94" s="401" t="s">
        <v>229</v>
      </c>
      <c r="O94" s="447"/>
      <c r="P94" s="119"/>
      <c r="Q94" s="119"/>
      <c r="R94" s="119"/>
      <c r="S94" s="119"/>
      <c r="T94" s="119">
        <f t="shared" si="5"/>
        <v>0</v>
      </c>
      <c r="U94" s="139">
        <f t="shared" si="4"/>
        <v>0</v>
      </c>
    </row>
    <row r="95" spans="1:21">
      <c r="A95" s="802"/>
      <c r="B95" s="730"/>
      <c r="C95" s="281"/>
      <c r="D95" s="282" t="s">
        <v>367</v>
      </c>
      <c r="E95" s="281"/>
      <c r="F95" s="282"/>
      <c r="G95" s="322"/>
      <c r="H95" s="322"/>
      <c r="I95" s="186"/>
      <c r="J95" s="322"/>
      <c r="K95" s="323"/>
      <c r="L95" s="401"/>
      <c r="M95" s="401"/>
      <c r="N95" s="401"/>
      <c r="O95" s="447"/>
      <c r="P95" s="119"/>
      <c r="Q95" s="119"/>
      <c r="R95" s="119"/>
      <c r="S95" s="119"/>
      <c r="T95" s="119"/>
      <c r="U95" s="139"/>
    </row>
    <row r="96" spans="1:21">
      <c r="A96" s="802"/>
      <c r="B96" s="730"/>
      <c r="C96" s="437">
        <v>3</v>
      </c>
      <c r="D96" s="282" t="s">
        <v>448</v>
      </c>
      <c r="E96" s="435">
        <v>1</v>
      </c>
      <c r="F96" s="436" t="s">
        <v>455</v>
      </c>
      <c r="G96" s="322" t="s">
        <v>214</v>
      </c>
      <c r="H96" s="322" t="s">
        <v>212</v>
      </c>
      <c r="I96" s="186"/>
      <c r="J96" s="322" t="s">
        <v>236</v>
      </c>
      <c r="K96" s="323">
        <f>'2019'!K298</f>
        <v>0</v>
      </c>
      <c r="L96" s="401"/>
      <c r="M96" s="401"/>
      <c r="N96" s="401" t="s">
        <v>229</v>
      </c>
      <c r="O96" s="447"/>
      <c r="P96" s="119"/>
      <c r="Q96" s="119"/>
      <c r="R96" s="119"/>
      <c r="S96" s="119"/>
      <c r="T96" s="119">
        <f t="shared" si="5"/>
        <v>0</v>
      </c>
      <c r="U96" s="139">
        <f t="shared" si="4"/>
        <v>0</v>
      </c>
    </row>
    <row r="97" spans="1:21">
      <c r="A97" s="802"/>
      <c r="B97" s="730"/>
      <c r="C97" s="286"/>
      <c r="D97" s="312"/>
      <c r="E97" s="435"/>
      <c r="F97" s="436" t="s">
        <v>456</v>
      </c>
      <c r="G97" s="675"/>
      <c r="H97" s="675"/>
      <c r="I97" s="560"/>
      <c r="J97" s="322"/>
      <c r="K97" s="322"/>
      <c r="L97" s="401"/>
      <c r="M97" s="401"/>
      <c r="N97" s="401"/>
      <c r="O97" s="447"/>
      <c r="P97" s="119"/>
      <c r="Q97" s="119"/>
      <c r="R97" s="119"/>
      <c r="S97" s="119"/>
      <c r="T97" s="119">
        <f t="shared" si="5"/>
        <v>0</v>
      </c>
      <c r="U97" s="139">
        <f t="shared" si="4"/>
        <v>0</v>
      </c>
    </row>
    <row r="98" spans="1:21">
      <c r="A98" s="318"/>
      <c r="B98" s="288"/>
      <c r="C98" s="286"/>
      <c r="D98" s="312"/>
      <c r="E98" s="435">
        <v>2</v>
      </c>
      <c r="F98" s="436" t="s">
        <v>489</v>
      </c>
      <c r="G98" s="322" t="s">
        <v>214</v>
      </c>
      <c r="H98" s="322" t="s">
        <v>212</v>
      </c>
      <c r="I98" s="186"/>
      <c r="J98" s="322" t="s">
        <v>236</v>
      </c>
      <c r="K98" s="323" t="s">
        <v>420</v>
      </c>
      <c r="L98" s="401"/>
      <c r="M98" s="401"/>
      <c r="N98" s="401" t="s">
        <v>229</v>
      </c>
      <c r="O98" s="447"/>
      <c r="P98" s="119"/>
      <c r="Q98" s="119"/>
      <c r="R98" s="119"/>
      <c r="S98" s="119"/>
      <c r="T98" s="119"/>
      <c r="U98" s="139"/>
    </row>
    <row r="99" spans="1:21">
      <c r="A99" s="318"/>
      <c r="B99" s="622"/>
      <c r="C99" s="334"/>
      <c r="D99" s="332"/>
      <c r="E99" s="524">
        <v>3</v>
      </c>
      <c r="F99" s="525" t="s">
        <v>496</v>
      </c>
      <c r="G99" s="333" t="s">
        <v>214</v>
      </c>
      <c r="H99" s="333" t="s">
        <v>212</v>
      </c>
      <c r="I99" s="635"/>
      <c r="J99" s="333" t="s">
        <v>236</v>
      </c>
      <c r="K99" s="511" t="s">
        <v>420</v>
      </c>
      <c r="L99" s="476"/>
      <c r="M99" s="476"/>
      <c r="N99" s="476" t="s">
        <v>229</v>
      </c>
      <c r="O99" s="447"/>
      <c r="P99" s="119"/>
      <c r="Q99" s="119"/>
      <c r="R99" s="119"/>
      <c r="S99" s="119"/>
      <c r="T99" s="119"/>
      <c r="U99" s="139"/>
    </row>
    <row r="100" spans="1:21">
      <c r="A100" s="386" t="s">
        <v>24</v>
      </c>
      <c r="B100" s="387"/>
      <c r="C100" s="387"/>
      <c r="D100" s="387"/>
      <c r="E100" s="387"/>
      <c r="F100" s="387"/>
      <c r="G100" s="387"/>
      <c r="H100" s="387"/>
      <c r="I100" s="426">
        <f>SUM(I82:I97)</f>
        <v>35000000</v>
      </c>
      <c r="J100" s="389"/>
      <c r="K100" s="389"/>
      <c r="L100" s="496"/>
      <c r="M100" s="496"/>
      <c r="N100" s="415"/>
      <c r="O100" s="447"/>
      <c r="P100" s="119"/>
      <c r="Q100" s="119"/>
      <c r="R100" s="119"/>
      <c r="S100" s="119"/>
      <c r="T100" s="245">
        <f>SUM(T82:T97)</f>
        <v>35000000</v>
      </c>
      <c r="U100" s="139">
        <f t="shared" si="4"/>
        <v>0</v>
      </c>
    </row>
    <row r="101" spans="1:21">
      <c r="A101" s="335">
        <v>5</v>
      </c>
      <c r="B101" s="412" t="s">
        <v>25</v>
      </c>
      <c r="C101" s="410"/>
      <c r="D101" s="410"/>
      <c r="E101" s="410"/>
      <c r="F101" s="410"/>
      <c r="G101" s="410"/>
      <c r="H101" s="410"/>
      <c r="I101" s="446">
        <v>0</v>
      </c>
      <c r="J101" s="318"/>
      <c r="K101" s="318"/>
      <c r="L101" s="318"/>
      <c r="M101" s="528"/>
      <c r="N101" s="425"/>
      <c r="O101" s="447"/>
      <c r="P101" s="119">
        <v>0</v>
      </c>
      <c r="Q101" s="119">
        <v>0</v>
      </c>
      <c r="R101" s="119">
        <v>0</v>
      </c>
      <c r="S101" s="119">
        <v>0</v>
      </c>
      <c r="T101" s="119">
        <f>P101+Q101+R101+S101</f>
        <v>0</v>
      </c>
      <c r="U101" s="139">
        <f t="shared" si="4"/>
        <v>0</v>
      </c>
    </row>
    <row r="102" spans="1:21">
      <c r="A102" s="444" t="s">
        <v>26</v>
      </c>
      <c r="B102" s="387"/>
      <c r="C102" s="387"/>
      <c r="D102" s="387"/>
      <c r="E102" s="387"/>
      <c r="F102" s="387"/>
      <c r="G102" s="387"/>
      <c r="H102" s="387"/>
      <c r="I102" s="426">
        <f>I101+I100+I79+I66+I54</f>
        <v>1381556141</v>
      </c>
      <c r="J102" s="389"/>
      <c r="K102" s="389"/>
      <c r="L102" s="496"/>
      <c r="M102" s="496"/>
      <c r="N102" s="415"/>
      <c r="O102" s="447"/>
      <c r="P102" s="119">
        <f>P79+P54</f>
        <v>36000000</v>
      </c>
      <c r="Q102" s="119">
        <f>SUM(Q7:Q101)</f>
        <v>635135000</v>
      </c>
      <c r="R102" s="119">
        <f>SUM(R7:R101)</f>
        <v>3201141</v>
      </c>
      <c r="S102" s="119">
        <f>SUM(S7:S101)</f>
        <v>435000000</v>
      </c>
      <c r="T102" s="119">
        <f>T100+T79+T66+T54</f>
        <v>1109336141</v>
      </c>
      <c r="U102" s="139">
        <f t="shared" si="4"/>
        <v>272220000</v>
      </c>
    </row>
    <row r="103" spans="1:21">
      <c r="A103" s="447"/>
      <c r="B103" s="447"/>
      <c r="C103" s="424"/>
      <c r="D103" s="447"/>
      <c r="E103" s="447"/>
      <c r="F103" s="447"/>
      <c r="G103" s="447"/>
      <c r="H103" s="447"/>
      <c r="I103" s="448"/>
      <c r="J103" s="424"/>
      <c r="K103" s="424"/>
      <c r="L103" s="449"/>
      <c r="M103" s="449"/>
      <c r="N103" s="449"/>
      <c r="O103" s="447"/>
      <c r="P103" s="119"/>
      <c r="Q103" s="119"/>
      <c r="R103" s="119"/>
      <c r="S103" s="119"/>
      <c r="T103" s="119"/>
    </row>
    <row r="104" spans="1:21">
      <c r="A104" s="447"/>
      <c r="B104" s="447"/>
      <c r="C104" s="424"/>
      <c r="E104" s="424"/>
      <c r="F104" s="424" t="s">
        <v>27</v>
      </c>
      <c r="G104" s="447"/>
      <c r="H104" s="454"/>
      <c r="J104" s="2"/>
      <c r="K104" s="769" t="s">
        <v>241</v>
      </c>
      <c r="L104" s="769"/>
      <c r="M104" s="430"/>
      <c r="N104" s="430"/>
      <c r="O104" s="447"/>
      <c r="P104" s="119"/>
      <c r="Q104" s="139">
        <v>802905296</v>
      </c>
      <c r="R104" s="119"/>
      <c r="S104" s="119">
        <v>1500000000</v>
      </c>
      <c r="T104" s="119"/>
    </row>
    <row r="105" spans="1:21">
      <c r="A105" s="447"/>
      <c r="B105" s="447"/>
      <c r="C105" s="424"/>
      <c r="E105" s="449"/>
      <c r="F105" s="449" t="s">
        <v>514</v>
      </c>
      <c r="G105" s="447"/>
      <c r="H105" s="447"/>
      <c r="J105" s="2"/>
      <c r="K105" s="769" t="s">
        <v>242</v>
      </c>
      <c r="L105" s="769"/>
      <c r="M105" s="430"/>
      <c r="N105" s="430"/>
      <c r="O105" s="447"/>
      <c r="P105" s="119"/>
      <c r="Q105" s="119">
        <f>Q102-Q104</f>
        <v>-167770296</v>
      </c>
      <c r="R105" s="119"/>
      <c r="S105" s="119"/>
      <c r="T105" s="119"/>
    </row>
    <row r="106" spans="1:21">
      <c r="A106" s="447"/>
      <c r="B106" s="447"/>
      <c r="C106" s="424"/>
      <c r="E106" s="449"/>
      <c r="F106" s="449"/>
      <c r="G106" s="453"/>
      <c r="H106" s="447"/>
      <c r="J106" s="2"/>
      <c r="K106" s="424"/>
      <c r="L106" s="424"/>
      <c r="M106" s="424"/>
      <c r="N106" s="424"/>
      <c r="O106" s="447"/>
      <c r="P106" s="119"/>
      <c r="Q106" s="119">
        <f>Q104-Q102</f>
        <v>167770296</v>
      </c>
      <c r="R106" s="119">
        <f>'[4]Permendagri 2018.'!$AD$103</f>
        <v>56847998</v>
      </c>
      <c r="S106" s="119">
        <f>S104-S102</f>
        <v>1065000000</v>
      </c>
      <c r="T106" s="119"/>
    </row>
    <row r="107" spans="1:21">
      <c r="A107" s="447"/>
      <c r="B107" s="447"/>
      <c r="C107" s="424"/>
      <c r="E107" s="449"/>
      <c r="F107" s="449"/>
      <c r="G107" s="447"/>
      <c r="H107" s="447"/>
      <c r="J107" s="2"/>
      <c r="K107" s="424"/>
      <c r="L107" s="424"/>
      <c r="M107" s="424"/>
      <c r="N107" s="424"/>
      <c r="O107" s="447"/>
      <c r="P107" s="119"/>
      <c r="Q107" s="119"/>
      <c r="R107" s="119"/>
      <c r="S107" s="119"/>
      <c r="T107" s="119"/>
    </row>
    <row r="108" spans="1:21">
      <c r="A108" s="447"/>
      <c r="B108" s="447"/>
      <c r="C108" s="424"/>
      <c r="E108" s="447"/>
      <c r="F108" s="447"/>
      <c r="G108" s="447"/>
      <c r="H108" s="447"/>
      <c r="J108" s="2"/>
      <c r="K108" s="424"/>
      <c r="L108" s="424"/>
      <c r="M108" s="449"/>
      <c r="N108" s="449"/>
      <c r="O108" s="447"/>
      <c r="P108" s="119"/>
      <c r="Q108" s="119"/>
      <c r="R108" s="119"/>
      <c r="S108" s="119"/>
      <c r="T108" s="119"/>
    </row>
    <row r="109" spans="1:21">
      <c r="A109" s="447"/>
      <c r="B109" s="447"/>
      <c r="C109" s="424"/>
      <c r="E109" s="447"/>
      <c r="F109" s="447"/>
      <c r="G109" s="447"/>
      <c r="H109" s="447"/>
      <c r="J109" s="2"/>
      <c r="K109" s="424"/>
      <c r="L109" s="424"/>
      <c r="M109" s="449"/>
      <c r="N109" s="449"/>
      <c r="O109" s="447"/>
      <c r="P109" s="119"/>
      <c r="Q109" s="119"/>
      <c r="R109" s="119"/>
      <c r="S109" s="119"/>
      <c r="T109" s="119"/>
    </row>
    <row r="110" spans="1:21">
      <c r="A110" s="447"/>
      <c r="B110" s="447"/>
      <c r="C110" s="424"/>
      <c r="E110" s="449"/>
      <c r="F110" s="455" t="s">
        <v>515</v>
      </c>
      <c r="G110" s="447"/>
      <c r="H110" s="447"/>
      <c r="J110" s="2"/>
      <c r="K110" s="759" t="s">
        <v>508</v>
      </c>
      <c r="L110" s="759"/>
      <c r="M110" s="447"/>
      <c r="N110" s="447"/>
      <c r="O110" s="447"/>
      <c r="P110" s="119"/>
      <c r="Q110" s="119"/>
      <c r="R110" s="119"/>
      <c r="S110" s="119"/>
      <c r="T110" s="119"/>
    </row>
    <row r="111" spans="1:21">
      <c r="A111" s="447"/>
      <c r="B111" s="447"/>
      <c r="C111" s="424"/>
      <c r="D111" s="447"/>
      <c r="E111" s="447"/>
      <c r="F111" s="447"/>
      <c r="G111" s="447"/>
      <c r="H111" s="447"/>
      <c r="I111" s="447"/>
      <c r="J111" s="424"/>
      <c r="K111" s="424"/>
      <c r="L111" s="449"/>
      <c r="M111" s="449"/>
      <c r="N111" s="449"/>
      <c r="O111" s="447"/>
      <c r="P111" s="119"/>
      <c r="Q111" s="119"/>
      <c r="R111" s="119"/>
      <c r="S111" s="119"/>
      <c r="T111" s="119"/>
    </row>
    <row r="112" spans="1:21">
      <c r="A112" s="447"/>
      <c r="B112" s="447"/>
      <c r="C112" s="424"/>
      <c r="D112" s="447"/>
      <c r="E112" s="447"/>
      <c r="F112" s="447"/>
      <c r="G112" s="447"/>
      <c r="H112" s="447"/>
      <c r="I112" s="447"/>
      <c r="J112" s="424"/>
      <c r="K112" s="424"/>
      <c r="L112" s="449"/>
      <c r="M112" s="449"/>
      <c r="N112" s="449"/>
      <c r="O112" s="447"/>
      <c r="P112" s="119"/>
      <c r="Q112" s="119"/>
      <c r="R112" s="119"/>
      <c r="S112" s="119"/>
      <c r="T112" s="119"/>
    </row>
    <row r="113" spans="1:20">
      <c r="A113" s="447"/>
      <c r="B113" s="447"/>
      <c r="C113" s="424"/>
      <c r="D113" s="447"/>
      <c r="E113" s="447"/>
      <c r="F113" s="447"/>
      <c r="G113" s="447"/>
      <c r="H113" s="447"/>
      <c r="I113" s="447"/>
      <c r="J113" s="424"/>
      <c r="K113" s="424"/>
      <c r="L113" s="449"/>
      <c r="M113" s="449"/>
      <c r="N113" s="449"/>
      <c r="O113" s="447"/>
      <c r="P113" s="119"/>
      <c r="Q113" s="119"/>
      <c r="R113" s="119"/>
      <c r="S113" s="119"/>
      <c r="T113" s="119"/>
    </row>
    <row r="114" spans="1:20">
      <c r="A114" s="447"/>
      <c r="B114" s="447"/>
      <c r="C114" s="424"/>
      <c r="D114" s="447"/>
      <c r="E114" s="447"/>
      <c r="F114" s="447"/>
      <c r="G114" s="447"/>
      <c r="H114" s="447"/>
      <c r="I114" s="447"/>
      <c r="J114" s="424"/>
      <c r="K114" s="424"/>
      <c r="L114" s="449"/>
      <c r="M114" s="449"/>
      <c r="N114" s="449"/>
      <c r="O114" s="447"/>
      <c r="P114" s="119"/>
      <c r="Q114" s="119"/>
      <c r="R114" s="119"/>
      <c r="S114" s="119"/>
      <c r="T114" s="119"/>
    </row>
    <row r="115" spans="1:20">
      <c r="P115" s="119"/>
      <c r="Q115" s="119"/>
      <c r="R115" s="119"/>
      <c r="S115" s="119"/>
      <c r="T115" s="119"/>
    </row>
    <row r="116" spans="1:20">
      <c r="P116" s="119"/>
      <c r="Q116" s="119"/>
      <c r="R116" s="119"/>
      <c r="S116" s="119"/>
      <c r="T116" s="119"/>
    </row>
    <row r="117" spans="1:20">
      <c r="P117" s="119"/>
      <c r="Q117" s="119"/>
      <c r="R117" s="119"/>
      <c r="S117" s="119"/>
      <c r="T117" s="119"/>
    </row>
    <row r="118" spans="1:20">
      <c r="P118" s="119"/>
      <c r="Q118" s="119"/>
      <c r="R118" s="119"/>
      <c r="S118" s="119"/>
      <c r="T118" s="119"/>
    </row>
    <row r="119" spans="1:20">
      <c r="P119" s="119"/>
      <c r="Q119" s="119"/>
      <c r="R119" s="119"/>
      <c r="S119" s="119"/>
      <c r="T119" s="119"/>
    </row>
    <row r="120" spans="1:20">
      <c r="P120" s="119"/>
      <c r="Q120" s="119"/>
      <c r="R120" s="119"/>
      <c r="S120" s="119"/>
      <c r="T120" s="119"/>
    </row>
    <row r="121" spans="1:20">
      <c r="F121" s="254">
        <v>811187961</v>
      </c>
      <c r="P121" s="119"/>
      <c r="Q121" s="119"/>
      <c r="R121" s="119"/>
      <c r="S121" s="119"/>
      <c r="T121" s="119"/>
    </row>
    <row r="122" spans="1:20">
      <c r="F122" s="254">
        <v>683982563</v>
      </c>
      <c r="P122" s="119"/>
      <c r="Q122" s="119"/>
      <c r="R122" s="119"/>
      <c r="S122" s="119"/>
      <c r="T122" s="119"/>
    </row>
    <row r="123" spans="1:20">
      <c r="F123" s="254">
        <f>Z81</f>
        <v>0</v>
      </c>
      <c r="P123" s="119"/>
      <c r="Q123" s="119"/>
      <c r="R123" s="119"/>
      <c r="S123" s="119"/>
      <c r="T123" s="119"/>
    </row>
    <row r="124" spans="1:20">
      <c r="F124" s="254">
        <f>'[3]Form 1.5. musren'!$AA$28</f>
        <v>0</v>
      </c>
      <c r="P124" s="119"/>
      <c r="Q124" s="119"/>
      <c r="R124" s="119"/>
      <c r="S124" s="119"/>
      <c r="T124" s="119"/>
    </row>
    <row r="125" spans="1:20">
      <c r="F125" s="254">
        <f>AB81</f>
        <v>0</v>
      </c>
      <c r="P125" s="119"/>
      <c r="Q125" s="119"/>
      <c r="R125" s="119"/>
      <c r="S125" s="119"/>
      <c r="T125" s="119"/>
    </row>
    <row r="126" spans="1:20">
      <c r="F126" s="254">
        <f>SUM(F121:F125)</f>
        <v>1495170524</v>
      </c>
      <c r="P126" s="119"/>
      <c r="Q126" s="119"/>
      <c r="R126" s="119"/>
      <c r="S126" s="119"/>
      <c r="T126" s="119"/>
    </row>
    <row r="127" spans="1:20">
      <c r="P127" s="119"/>
      <c r="Q127" s="119"/>
      <c r="R127" s="119"/>
      <c r="S127" s="119"/>
      <c r="T127" s="119"/>
    </row>
  </sheetData>
  <mergeCells count="21">
    <mergeCell ref="B55:B65"/>
    <mergeCell ref="A55:A65"/>
    <mergeCell ref="B7:B38"/>
    <mergeCell ref="A7:A38"/>
    <mergeCell ref="A1:N1"/>
    <mergeCell ref="A2:N2"/>
    <mergeCell ref="A4:A6"/>
    <mergeCell ref="B4:F5"/>
    <mergeCell ref="G4:G6"/>
    <mergeCell ref="H4:H6"/>
    <mergeCell ref="I4:J5"/>
    <mergeCell ref="L4:N5"/>
    <mergeCell ref="A3:N3"/>
    <mergeCell ref="K4:K6"/>
    <mergeCell ref="K110:L110"/>
    <mergeCell ref="A81:A97"/>
    <mergeCell ref="B81:B97"/>
    <mergeCell ref="K104:L104"/>
    <mergeCell ref="A74:A77"/>
    <mergeCell ref="B74:B77"/>
    <mergeCell ref="K105:L105"/>
  </mergeCells>
  <pageMargins left="0.35433070866141736" right="0.27559055118110237" top="0.39370078740157483" bottom="0.31496062992125984" header="0.31496062992125984" footer="0.23622047244094491"/>
  <pageSetup paperSize="5" scale="95" orientation="landscape" horizontalDpi="4294967293" verticalDpi="36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theme="5" tint="0.39997558519241921"/>
  </sheetPr>
  <dimension ref="A1:X350"/>
  <sheetViews>
    <sheetView topLeftCell="A275" workbookViewId="0">
      <selection activeCell="F289" sqref="F289"/>
    </sheetView>
  </sheetViews>
  <sheetFormatPr defaultColWidth="9.109375" defaultRowHeight="13.8"/>
  <cols>
    <col min="1" max="1" width="3.6640625" style="2" customWidth="1"/>
    <col min="2" max="2" width="12.6640625" style="2" customWidth="1"/>
    <col min="3" max="3" width="2.6640625" style="3" customWidth="1"/>
    <col min="4" max="4" width="22.44140625" style="2" customWidth="1"/>
    <col min="5" max="5" width="3.109375" style="2" bestFit="1" customWidth="1"/>
    <col min="6" max="6" width="30.44140625" style="2" customWidth="1"/>
    <col min="7" max="7" width="10.109375" style="2" customWidth="1"/>
    <col min="8" max="8" width="8" style="2" customWidth="1"/>
    <col min="9" max="9" width="10.6640625" style="2" customWidth="1"/>
    <col min="10" max="10" width="7.5546875" style="3" customWidth="1"/>
    <col min="11" max="11" width="25.88671875" style="3" customWidth="1"/>
    <col min="12" max="12" width="4.88671875" style="96" customWidth="1"/>
    <col min="13" max="13" width="4.5546875" style="96" customWidth="1"/>
    <col min="14" max="14" width="5.6640625" style="96" customWidth="1"/>
    <col min="15" max="15" width="26.44140625" style="2" customWidth="1"/>
    <col min="16" max="16" width="9.88671875" style="2" customWidth="1"/>
    <col min="17" max="17" width="11" style="2" customWidth="1"/>
    <col min="18" max="18" width="10.33203125" style="2" customWidth="1"/>
    <col min="19" max="19" width="13.5546875" style="2" customWidth="1"/>
    <col min="20" max="20" width="13.33203125" style="2" customWidth="1"/>
    <col min="21" max="21" width="12" style="2" customWidth="1"/>
    <col min="22" max="22" width="9.109375" style="2" customWidth="1"/>
    <col min="23" max="23" width="10.6640625" style="2" bestFit="1" customWidth="1"/>
    <col min="24" max="24" width="12" style="2" bestFit="1" customWidth="1"/>
    <col min="25" max="247" width="9.109375" style="2"/>
    <col min="248" max="248" width="4.5546875" style="2" customWidth="1"/>
    <col min="249" max="249" width="21.88671875" style="2" customWidth="1"/>
    <col min="250" max="250" width="22.109375" style="2" customWidth="1"/>
    <col min="251" max="251" width="11.5546875" style="2" customWidth="1"/>
    <col min="252" max="254" width="3.5546875" style="2" customWidth="1"/>
    <col min="255" max="255" width="9.5546875" style="2" customWidth="1"/>
    <col min="256" max="256" width="18.88671875" style="2" customWidth="1"/>
    <col min="257" max="257" width="11.5546875" style="2" customWidth="1"/>
    <col min="258" max="258" width="16.44140625" style="2" customWidth="1"/>
    <col min="259" max="259" width="17.5546875" style="2" customWidth="1"/>
    <col min="260" max="260" width="10.5546875" style="2" customWidth="1"/>
    <col min="261" max="503" width="9.109375" style="2"/>
    <col min="504" max="504" width="4.5546875" style="2" customWidth="1"/>
    <col min="505" max="505" width="21.88671875" style="2" customWidth="1"/>
    <col min="506" max="506" width="22.109375" style="2" customWidth="1"/>
    <col min="507" max="507" width="11.5546875" style="2" customWidth="1"/>
    <col min="508" max="510" width="3.5546875" style="2" customWidth="1"/>
    <col min="511" max="511" width="9.5546875" style="2" customWidth="1"/>
    <col min="512" max="512" width="18.88671875" style="2" customWidth="1"/>
    <col min="513" max="513" width="11.5546875" style="2" customWidth="1"/>
    <col min="514" max="514" width="16.44140625" style="2" customWidth="1"/>
    <col min="515" max="515" width="17.5546875" style="2" customWidth="1"/>
    <col min="516" max="516" width="10.5546875" style="2" customWidth="1"/>
    <col min="517" max="759" width="9.109375" style="2"/>
    <col min="760" max="760" width="4.5546875" style="2" customWidth="1"/>
    <col min="761" max="761" width="21.88671875" style="2" customWidth="1"/>
    <col min="762" max="762" width="22.109375" style="2" customWidth="1"/>
    <col min="763" max="763" width="11.5546875" style="2" customWidth="1"/>
    <col min="764" max="766" width="3.5546875" style="2" customWidth="1"/>
    <col min="767" max="767" width="9.5546875" style="2" customWidth="1"/>
    <col min="768" max="768" width="18.88671875" style="2" customWidth="1"/>
    <col min="769" max="769" width="11.5546875" style="2" customWidth="1"/>
    <col min="770" max="770" width="16.44140625" style="2" customWidth="1"/>
    <col min="771" max="771" width="17.5546875" style="2" customWidth="1"/>
    <col min="772" max="772" width="10.5546875" style="2" customWidth="1"/>
    <col min="773" max="1015" width="9.109375" style="2"/>
    <col min="1016" max="1016" width="4.5546875" style="2" customWidth="1"/>
    <col min="1017" max="1017" width="21.88671875" style="2" customWidth="1"/>
    <col min="1018" max="1018" width="22.109375" style="2" customWidth="1"/>
    <col min="1019" max="1019" width="11.5546875" style="2" customWidth="1"/>
    <col min="1020" max="1022" width="3.5546875" style="2" customWidth="1"/>
    <col min="1023" max="1023" width="9.5546875" style="2" customWidth="1"/>
    <col min="1024" max="1024" width="18.88671875" style="2" customWidth="1"/>
    <col min="1025" max="1025" width="11.5546875" style="2" customWidth="1"/>
    <col min="1026" max="1026" width="16.44140625" style="2" customWidth="1"/>
    <col min="1027" max="1027" width="17.5546875" style="2" customWidth="1"/>
    <col min="1028" max="1028" width="10.5546875" style="2" customWidth="1"/>
    <col min="1029" max="1271" width="9.109375" style="2"/>
    <col min="1272" max="1272" width="4.5546875" style="2" customWidth="1"/>
    <col min="1273" max="1273" width="21.88671875" style="2" customWidth="1"/>
    <col min="1274" max="1274" width="22.109375" style="2" customWidth="1"/>
    <col min="1275" max="1275" width="11.5546875" style="2" customWidth="1"/>
    <col min="1276" max="1278" width="3.5546875" style="2" customWidth="1"/>
    <col min="1279" max="1279" width="9.5546875" style="2" customWidth="1"/>
    <col min="1280" max="1280" width="18.88671875" style="2" customWidth="1"/>
    <col min="1281" max="1281" width="11.5546875" style="2" customWidth="1"/>
    <col min="1282" max="1282" width="16.44140625" style="2" customWidth="1"/>
    <col min="1283" max="1283" width="17.5546875" style="2" customWidth="1"/>
    <col min="1284" max="1284" width="10.5546875" style="2" customWidth="1"/>
    <col min="1285" max="1527" width="9.109375" style="2"/>
    <col min="1528" max="1528" width="4.5546875" style="2" customWidth="1"/>
    <col min="1529" max="1529" width="21.88671875" style="2" customWidth="1"/>
    <col min="1530" max="1530" width="22.109375" style="2" customWidth="1"/>
    <col min="1531" max="1531" width="11.5546875" style="2" customWidth="1"/>
    <col min="1532" max="1534" width="3.5546875" style="2" customWidth="1"/>
    <col min="1535" max="1535" width="9.5546875" style="2" customWidth="1"/>
    <col min="1536" max="1536" width="18.88671875" style="2" customWidth="1"/>
    <col min="1537" max="1537" width="11.5546875" style="2" customWidth="1"/>
    <col min="1538" max="1538" width="16.44140625" style="2" customWidth="1"/>
    <col min="1539" max="1539" width="17.5546875" style="2" customWidth="1"/>
    <col min="1540" max="1540" width="10.5546875" style="2" customWidth="1"/>
    <col min="1541" max="1783" width="9.109375" style="2"/>
    <col min="1784" max="1784" width="4.5546875" style="2" customWidth="1"/>
    <col min="1785" max="1785" width="21.88671875" style="2" customWidth="1"/>
    <col min="1786" max="1786" width="22.109375" style="2" customWidth="1"/>
    <col min="1787" max="1787" width="11.5546875" style="2" customWidth="1"/>
    <col min="1788" max="1790" width="3.5546875" style="2" customWidth="1"/>
    <col min="1791" max="1791" width="9.5546875" style="2" customWidth="1"/>
    <col min="1792" max="1792" width="18.88671875" style="2" customWidth="1"/>
    <col min="1793" max="1793" width="11.5546875" style="2" customWidth="1"/>
    <col min="1794" max="1794" width="16.44140625" style="2" customWidth="1"/>
    <col min="1795" max="1795" width="17.5546875" style="2" customWidth="1"/>
    <col min="1796" max="1796" width="10.5546875" style="2" customWidth="1"/>
    <col min="1797" max="2039" width="9.109375" style="2"/>
    <col min="2040" max="2040" width="4.5546875" style="2" customWidth="1"/>
    <col min="2041" max="2041" width="21.88671875" style="2" customWidth="1"/>
    <col min="2042" max="2042" width="22.109375" style="2" customWidth="1"/>
    <col min="2043" max="2043" width="11.5546875" style="2" customWidth="1"/>
    <col min="2044" max="2046" width="3.5546875" style="2" customWidth="1"/>
    <col min="2047" max="2047" width="9.5546875" style="2" customWidth="1"/>
    <col min="2048" max="2048" width="18.88671875" style="2" customWidth="1"/>
    <col min="2049" max="2049" width="11.5546875" style="2" customWidth="1"/>
    <col min="2050" max="2050" width="16.44140625" style="2" customWidth="1"/>
    <col min="2051" max="2051" width="17.5546875" style="2" customWidth="1"/>
    <col min="2052" max="2052" width="10.5546875" style="2" customWidth="1"/>
    <col min="2053" max="2295" width="9.109375" style="2"/>
    <col min="2296" max="2296" width="4.5546875" style="2" customWidth="1"/>
    <col min="2297" max="2297" width="21.88671875" style="2" customWidth="1"/>
    <col min="2298" max="2298" width="22.109375" style="2" customWidth="1"/>
    <col min="2299" max="2299" width="11.5546875" style="2" customWidth="1"/>
    <col min="2300" max="2302" width="3.5546875" style="2" customWidth="1"/>
    <col min="2303" max="2303" width="9.5546875" style="2" customWidth="1"/>
    <col min="2304" max="2304" width="18.88671875" style="2" customWidth="1"/>
    <col min="2305" max="2305" width="11.5546875" style="2" customWidth="1"/>
    <col min="2306" max="2306" width="16.44140625" style="2" customWidth="1"/>
    <col min="2307" max="2307" width="17.5546875" style="2" customWidth="1"/>
    <col min="2308" max="2308" width="10.5546875" style="2" customWidth="1"/>
    <col min="2309" max="2551" width="9.109375" style="2"/>
    <col min="2552" max="2552" width="4.5546875" style="2" customWidth="1"/>
    <col min="2553" max="2553" width="21.88671875" style="2" customWidth="1"/>
    <col min="2554" max="2554" width="22.109375" style="2" customWidth="1"/>
    <col min="2555" max="2555" width="11.5546875" style="2" customWidth="1"/>
    <col min="2556" max="2558" width="3.5546875" style="2" customWidth="1"/>
    <col min="2559" max="2559" width="9.5546875" style="2" customWidth="1"/>
    <col min="2560" max="2560" width="18.88671875" style="2" customWidth="1"/>
    <col min="2561" max="2561" width="11.5546875" style="2" customWidth="1"/>
    <col min="2562" max="2562" width="16.44140625" style="2" customWidth="1"/>
    <col min="2563" max="2563" width="17.5546875" style="2" customWidth="1"/>
    <col min="2564" max="2564" width="10.5546875" style="2" customWidth="1"/>
    <col min="2565" max="2807" width="9.109375" style="2"/>
    <col min="2808" max="2808" width="4.5546875" style="2" customWidth="1"/>
    <col min="2809" max="2809" width="21.88671875" style="2" customWidth="1"/>
    <col min="2810" max="2810" width="22.109375" style="2" customWidth="1"/>
    <col min="2811" max="2811" width="11.5546875" style="2" customWidth="1"/>
    <col min="2812" max="2814" width="3.5546875" style="2" customWidth="1"/>
    <col min="2815" max="2815" width="9.5546875" style="2" customWidth="1"/>
    <col min="2816" max="2816" width="18.88671875" style="2" customWidth="1"/>
    <col min="2817" max="2817" width="11.5546875" style="2" customWidth="1"/>
    <col min="2818" max="2818" width="16.44140625" style="2" customWidth="1"/>
    <col min="2819" max="2819" width="17.5546875" style="2" customWidth="1"/>
    <col min="2820" max="2820" width="10.5546875" style="2" customWidth="1"/>
    <col min="2821" max="3063" width="9.109375" style="2"/>
    <col min="3064" max="3064" width="4.5546875" style="2" customWidth="1"/>
    <col min="3065" max="3065" width="21.88671875" style="2" customWidth="1"/>
    <col min="3066" max="3066" width="22.109375" style="2" customWidth="1"/>
    <col min="3067" max="3067" width="11.5546875" style="2" customWidth="1"/>
    <col min="3068" max="3070" width="3.5546875" style="2" customWidth="1"/>
    <col min="3071" max="3071" width="9.5546875" style="2" customWidth="1"/>
    <col min="3072" max="3072" width="18.88671875" style="2" customWidth="1"/>
    <col min="3073" max="3073" width="11.5546875" style="2" customWidth="1"/>
    <col min="3074" max="3074" width="16.44140625" style="2" customWidth="1"/>
    <col min="3075" max="3075" width="17.5546875" style="2" customWidth="1"/>
    <col min="3076" max="3076" width="10.5546875" style="2" customWidth="1"/>
    <col min="3077" max="3319" width="9.109375" style="2"/>
    <col min="3320" max="3320" width="4.5546875" style="2" customWidth="1"/>
    <col min="3321" max="3321" width="21.88671875" style="2" customWidth="1"/>
    <col min="3322" max="3322" width="22.109375" style="2" customWidth="1"/>
    <col min="3323" max="3323" width="11.5546875" style="2" customWidth="1"/>
    <col min="3324" max="3326" width="3.5546875" style="2" customWidth="1"/>
    <col min="3327" max="3327" width="9.5546875" style="2" customWidth="1"/>
    <col min="3328" max="3328" width="18.88671875" style="2" customWidth="1"/>
    <col min="3329" max="3329" width="11.5546875" style="2" customWidth="1"/>
    <col min="3330" max="3330" width="16.44140625" style="2" customWidth="1"/>
    <col min="3331" max="3331" width="17.5546875" style="2" customWidth="1"/>
    <col min="3332" max="3332" width="10.5546875" style="2" customWidth="1"/>
    <col min="3333" max="3575" width="9.109375" style="2"/>
    <col min="3576" max="3576" width="4.5546875" style="2" customWidth="1"/>
    <col min="3577" max="3577" width="21.88671875" style="2" customWidth="1"/>
    <col min="3578" max="3578" width="22.109375" style="2" customWidth="1"/>
    <col min="3579" max="3579" width="11.5546875" style="2" customWidth="1"/>
    <col min="3580" max="3582" width="3.5546875" style="2" customWidth="1"/>
    <col min="3583" max="3583" width="9.5546875" style="2" customWidth="1"/>
    <col min="3584" max="3584" width="18.88671875" style="2" customWidth="1"/>
    <col min="3585" max="3585" width="11.5546875" style="2" customWidth="1"/>
    <col min="3586" max="3586" width="16.44140625" style="2" customWidth="1"/>
    <col min="3587" max="3587" width="17.5546875" style="2" customWidth="1"/>
    <col min="3588" max="3588" width="10.5546875" style="2" customWidth="1"/>
    <col min="3589" max="3831" width="9.109375" style="2"/>
    <col min="3832" max="3832" width="4.5546875" style="2" customWidth="1"/>
    <col min="3833" max="3833" width="21.88671875" style="2" customWidth="1"/>
    <col min="3834" max="3834" width="22.109375" style="2" customWidth="1"/>
    <col min="3835" max="3835" width="11.5546875" style="2" customWidth="1"/>
    <col min="3836" max="3838" width="3.5546875" style="2" customWidth="1"/>
    <col min="3839" max="3839" width="9.5546875" style="2" customWidth="1"/>
    <col min="3840" max="3840" width="18.88671875" style="2" customWidth="1"/>
    <col min="3841" max="3841" width="11.5546875" style="2" customWidth="1"/>
    <col min="3842" max="3842" width="16.44140625" style="2" customWidth="1"/>
    <col min="3843" max="3843" width="17.5546875" style="2" customWidth="1"/>
    <col min="3844" max="3844" width="10.5546875" style="2" customWidth="1"/>
    <col min="3845" max="4087" width="9.109375" style="2"/>
    <col min="4088" max="4088" width="4.5546875" style="2" customWidth="1"/>
    <col min="4089" max="4089" width="21.88671875" style="2" customWidth="1"/>
    <col min="4090" max="4090" width="22.109375" style="2" customWidth="1"/>
    <col min="4091" max="4091" width="11.5546875" style="2" customWidth="1"/>
    <col min="4092" max="4094" width="3.5546875" style="2" customWidth="1"/>
    <col min="4095" max="4095" width="9.5546875" style="2" customWidth="1"/>
    <col min="4096" max="4096" width="18.88671875" style="2" customWidth="1"/>
    <col min="4097" max="4097" width="11.5546875" style="2" customWidth="1"/>
    <col min="4098" max="4098" width="16.44140625" style="2" customWidth="1"/>
    <col min="4099" max="4099" width="17.5546875" style="2" customWidth="1"/>
    <col min="4100" max="4100" width="10.5546875" style="2" customWidth="1"/>
    <col min="4101" max="4343" width="9.109375" style="2"/>
    <col min="4344" max="4344" width="4.5546875" style="2" customWidth="1"/>
    <col min="4345" max="4345" width="21.88671875" style="2" customWidth="1"/>
    <col min="4346" max="4346" width="22.109375" style="2" customWidth="1"/>
    <col min="4347" max="4347" width="11.5546875" style="2" customWidth="1"/>
    <col min="4348" max="4350" width="3.5546875" style="2" customWidth="1"/>
    <col min="4351" max="4351" width="9.5546875" style="2" customWidth="1"/>
    <col min="4352" max="4352" width="18.88671875" style="2" customWidth="1"/>
    <col min="4353" max="4353" width="11.5546875" style="2" customWidth="1"/>
    <col min="4354" max="4354" width="16.44140625" style="2" customWidth="1"/>
    <col min="4355" max="4355" width="17.5546875" style="2" customWidth="1"/>
    <col min="4356" max="4356" width="10.5546875" style="2" customWidth="1"/>
    <col min="4357" max="4599" width="9.109375" style="2"/>
    <col min="4600" max="4600" width="4.5546875" style="2" customWidth="1"/>
    <col min="4601" max="4601" width="21.88671875" style="2" customWidth="1"/>
    <col min="4602" max="4602" width="22.109375" style="2" customWidth="1"/>
    <col min="4603" max="4603" width="11.5546875" style="2" customWidth="1"/>
    <col min="4604" max="4606" width="3.5546875" style="2" customWidth="1"/>
    <col min="4607" max="4607" width="9.5546875" style="2" customWidth="1"/>
    <col min="4608" max="4608" width="18.88671875" style="2" customWidth="1"/>
    <col min="4609" max="4609" width="11.5546875" style="2" customWidth="1"/>
    <col min="4610" max="4610" width="16.44140625" style="2" customWidth="1"/>
    <col min="4611" max="4611" width="17.5546875" style="2" customWidth="1"/>
    <col min="4612" max="4612" width="10.5546875" style="2" customWidth="1"/>
    <col min="4613" max="4855" width="9.109375" style="2"/>
    <col min="4856" max="4856" width="4.5546875" style="2" customWidth="1"/>
    <col min="4857" max="4857" width="21.88671875" style="2" customWidth="1"/>
    <col min="4858" max="4858" width="22.109375" style="2" customWidth="1"/>
    <col min="4859" max="4859" width="11.5546875" style="2" customWidth="1"/>
    <col min="4860" max="4862" width="3.5546875" style="2" customWidth="1"/>
    <col min="4863" max="4863" width="9.5546875" style="2" customWidth="1"/>
    <col min="4864" max="4864" width="18.88671875" style="2" customWidth="1"/>
    <col min="4865" max="4865" width="11.5546875" style="2" customWidth="1"/>
    <col min="4866" max="4866" width="16.44140625" style="2" customWidth="1"/>
    <col min="4867" max="4867" width="17.5546875" style="2" customWidth="1"/>
    <col min="4868" max="4868" width="10.5546875" style="2" customWidth="1"/>
    <col min="4869" max="5111" width="9.109375" style="2"/>
    <col min="5112" max="5112" width="4.5546875" style="2" customWidth="1"/>
    <col min="5113" max="5113" width="21.88671875" style="2" customWidth="1"/>
    <col min="5114" max="5114" width="22.109375" style="2" customWidth="1"/>
    <col min="5115" max="5115" width="11.5546875" style="2" customWidth="1"/>
    <col min="5116" max="5118" width="3.5546875" style="2" customWidth="1"/>
    <col min="5119" max="5119" width="9.5546875" style="2" customWidth="1"/>
    <col min="5120" max="5120" width="18.88671875" style="2" customWidth="1"/>
    <col min="5121" max="5121" width="11.5546875" style="2" customWidth="1"/>
    <col min="5122" max="5122" width="16.44140625" style="2" customWidth="1"/>
    <col min="5123" max="5123" width="17.5546875" style="2" customWidth="1"/>
    <col min="5124" max="5124" width="10.5546875" style="2" customWidth="1"/>
    <col min="5125" max="5367" width="9.109375" style="2"/>
    <col min="5368" max="5368" width="4.5546875" style="2" customWidth="1"/>
    <col min="5369" max="5369" width="21.88671875" style="2" customWidth="1"/>
    <col min="5370" max="5370" width="22.109375" style="2" customWidth="1"/>
    <col min="5371" max="5371" width="11.5546875" style="2" customWidth="1"/>
    <col min="5372" max="5374" width="3.5546875" style="2" customWidth="1"/>
    <col min="5375" max="5375" width="9.5546875" style="2" customWidth="1"/>
    <col min="5376" max="5376" width="18.88671875" style="2" customWidth="1"/>
    <col min="5377" max="5377" width="11.5546875" style="2" customWidth="1"/>
    <col min="5378" max="5378" width="16.44140625" style="2" customWidth="1"/>
    <col min="5379" max="5379" width="17.5546875" style="2" customWidth="1"/>
    <col min="5380" max="5380" width="10.5546875" style="2" customWidth="1"/>
    <col min="5381" max="5623" width="9.109375" style="2"/>
    <col min="5624" max="5624" width="4.5546875" style="2" customWidth="1"/>
    <col min="5625" max="5625" width="21.88671875" style="2" customWidth="1"/>
    <col min="5626" max="5626" width="22.109375" style="2" customWidth="1"/>
    <col min="5627" max="5627" width="11.5546875" style="2" customWidth="1"/>
    <col min="5628" max="5630" width="3.5546875" style="2" customWidth="1"/>
    <col min="5631" max="5631" width="9.5546875" style="2" customWidth="1"/>
    <col min="5632" max="5632" width="18.88671875" style="2" customWidth="1"/>
    <col min="5633" max="5633" width="11.5546875" style="2" customWidth="1"/>
    <col min="5634" max="5634" width="16.44140625" style="2" customWidth="1"/>
    <col min="5635" max="5635" width="17.5546875" style="2" customWidth="1"/>
    <col min="5636" max="5636" width="10.5546875" style="2" customWidth="1"/>
    <col min="5637" max="5879" width="9.109375" style="2"/>
    <col min="5880" max="5880" width="4.5546875" style="2" customWidth="1"/>
    <col min="5881" max="5881" width="21.88671875" style="2" customWidth="1"/>
    <col min="5882" max="5882" width="22.109375" style="2" customWidth="1"/>
    <col min="5883" max="5883" width="11.5546875" style="2" customWidth="1"/>
    <col min="5884" max="5886" width="3.5546875" style="2" customWidth="1"/>
    <col min="5887" max="5887" width="9.5546875" style="2" customWidth="1"/>
    <col min="5888" max="5888" width="18.88671875" style="2" customWidth="1"/>
    <col min="5889" max="5889" width="11.5546875" style="2" customWidth="1"/>
    <col min="5890" max="5890" width="16.44140625" style="2" customWidth="1"/>
    <col min="5891" max="5891" width="17.5546875" style="2" customWidth="1"/>
    <col min="5892" max="5892" width="10.5546875" style="2" customWidth="1"/>
    <col min="5893" max="6135" width="9.109375" style="2"/>
    <col min="6136" max="6136" width="4.5546875" style="2" customWidth="1"/>
    <col min="6137" max="6137" width="21.88671875" style="2" customWidth="1"/>
    <col min="6138" max="6138" width="22.109375" style="2" customWidth="1"/>
    <col min="6139" max="6139" width="11.5546875" style="2" customWidth="1"/>
    <col min="6140" max="6142" width="3.5546875" style="2" customWidth="1"/>
    <col min="6143" max="6143" width="9.5546875" style="2" customWidth="1"/>
    <col min="6144" max="6144" width="18.88671875" style="2" customWidth="1"/>
    <col min="6145" max="6145" width="11.5546875" style="2" customWidth="1"/>
    <col min="6146" max="6146" width="16.44140625" style="2" customWidth="1"/>
    <col min="6147" max="6147" width="17.5546875" style="2" customWidth="1"/>
    <col min="6148" max="6148" width="10.5546875" style="2" customWidth="1"/>
    <col min="6149" max="6391" width="9.109375" style="2"/>
    <col min="6392" max="6392" width="4.5546875" style="2" customWidth="1"/>
    <col min="6393" max="6393" width="21.88671875" style="2" customWidth="1"/>
    <col min="6394" max="6394" width="22.109375" style="2" customWidth="1"/>
    <col min="6395" max="6395" width="11.5546875" style="2" customWidth="1"/>
    <col min="6396" max="6398" width="3.5546875" style="2" customWidth="1"/>
    <col min="6399" max="6399" width="9.5546875" style="2" customWidth="1"/>
    <col min="6400" max="6400" width="18.88671875" style="2" customWidth="1"/>
    <col min="6401" max="6401" width="11.5546875" style="2" customWidth="1"/>
    <col min="6402" max="6402" width="16.44140625" style="2" customWidth="1"/>
    <col min="6403" max="6403" width="17.5546875" style="2" customWidth="1"/>
    <col min="6404" max="6404" width="10.5546875" style="2" customWidth="1"/>
    <col min="6405" max="6647" width="9.109375" style="2"/>
    <col min="6648" max="6648" width="4.5546875" style="2" customWidth="1"/>
    <col min="6649" max="6649" width="21.88671875" style="2" customWidth="1"/>
    <col min="6650" max="6650" width="22.109375" style="2" customWidth="1"/>
    <col min="6651" max="6651" width="11.5546875" style="2" customWidth="1"/>
    <col min="6652" max="6654" width="3.5546875" style="2" customWidth="1"/>
    <col min="6655" max="6655" width="9.5546875" style="2" customWidth="1"/>
    <col min="6656" max="6656" width="18.88671875" style="2" customWidth="1"/>
    <col min="6657" max="6657" width="11.5546875" style="2" customWidth="1"/>
    <col min="6658" max="6658" width="16.44140625" style="2" customWidth="1"/>
    <col min="6659" max="6659" width="17.5546875" style="2" customWidth="1"/>
    <col min="6660" max="6660" width="10.5546875" style="2" customWidth="1"/>
    <col min="6661" max="6903" width="9.109375" style="2"/>
    <col min="6904" max="6904" width="4.5546875" style="2" customWidth="1"/>
    <col min="6905" max="6905" width="21.88671875" style="2" customWidth="1"/>
    <col min="6906" max="6906" width="22.109375" style="2" customWidth="1"/>
    <col min="6907" max="6907" width="11.5546875" style="2" customWidth="1"/>
    <col min="6908" max="6910" width="3.5546875" style="2" customWidth="1"/>
    <col min="6911" max="6911" width="9.5546875" style="2" customWidth="1"/>
    <col min="6912" max="6912" width="18.88671875" style="2" customWidth="1"/>
    <col min="6913" max="6913" width="11.5546875" style="2" customWidth="1"/>
    <col min="6914" max="6914" width="16.44140625" style="2" customWidth="1"/>
    <col min="6915" max="6915" width="17.5546875" style="2" customWidth="1"/>
    <col min="6916" max="6916" width="10.5546875" style="2" customWidth="1"/>
    <col min="6917" max="7159" width="9.109375" style="2"/>
    <col min="7160" max="7160" width="4.5546875" style="2" customWidth="1"/>
    <col min="7161" max="7161" width="21.88671875" style="2" customWidth="1"/>
    <col min="7162" max="7162" width="22.109375" style="2" customWidth="1"/>
    <col min="7163" max="7163" width="11.5546875" style="2" customWidth="1"/>
    <col min="7164" max="7166" width="3.5546875" style="2" customWidth="1"/>
    <col min="7167" max="7167" width="9.5546875" style="2" customWidth="1"/>
    <col min="7168" max="7168" width="18.88671875" style="2" customWidth="1"/>
    <col min="7169" max="7169" width="11.5546875" style="2" customWidth="1"/>
    <col min="7170" max="7170" width="16.44140625" style="2" customWidth="1"/>
    <col min="7171" max="7171" width="17.5546875" style="2" customWidth="1"/>
    <col min="7172" max="7172" width="10.5546875" style="2" customWidth="1"/>
    <col min="7173" max="7415" width="9.109375" style="2"/>
    <col min="7416" max="7416" width="4.5546875" style="2" customWidth="1"/>
    <col min="7417" max="7417" width="21.88671875" style="2" customWidth="1"/>
    <col min="7418" max="7418" width="22.109375" style="2" customWidth="1"/>
    <col min="7419" max="7419" width="11.5546875" style="2" customWidth="1"/>
    <col min="7420" max="7422" width="3.5546875" style="2" customWidth="1"/>
    <col min="7423" max="7423" width="9.5546875" style="2" customWidth="1"/>
    <col min="7424" max="7424" width="18.88671875" style="2" customWidth="1"/>
    <col min="7425" max="7425" width="11.5546875" style="2" customWidth="1"/>
    <col min="7426" max="7426" width="16.44140625" style="2" customWidth="1"/>
    <col min="7427" max="7427" width="17.5546875" style="2" customWidth="1"/>
    <col min="7428" max="7428" width="10.5546875" style="2" customWidth="1"/>
    <col min="7429" max="7671" width="9.109375" style="2"/>
    <col min="7672" max="7672" width="4.5546875" style="2" customWidth="1"/>
    <col min="7673" max="7673" width="21.88671875" style="2" customWidth="1"/>
    <col min="7674" max="7674" width="22.109375" style="2" customWidth="1"/>
    <col min="7675" max="7675" width="11.5546875" style="2" customWidth="1"/>
    <col min="7676" max="7678" width="3.5546875" style="2" customWidth="1"/>
    <col min="7679" max="7679" width="9.5546875" style="2" customWidth="1"/>
    <col min="7680" max="7680" width="18.88671875" style="2" customWidth="1"/>
    <col min="7681" max="7681" width="11.5546875" style="2" customWidth="1"/>
    <col min="7682" max="7682" width="16.44140625" style="2" customWidth="1"/>
    <col min="7683" max="7683" width="17.5546875" style="2" customWidth="1"/>
    <col min="7684" max="7684" width="10.5546875" style="2" customWidth="1"/>
    <col min="7685" max="7927" width="9.109375" style="2"/>
    <col min="7928" max="7928" width="4.5546875" style="2" customWidth="1"/>
    <col min="7929" max="7929" width="21.88671875" style="2" customWidth="1"/>
    <col min="7930" max="7930" width="22.109375" style="2" customWidth="1"/>
    <col min="7931" max="7931" width="11.5546875" style="2" customWidth="1"/>
    <col min="7932" max="7934" width="3.5546875" style="2" customWidth="1"/>
    <col min="7935" max="7935" width="9.5546875" style="2" customWidth="1"/>
    <col min="7936" max="7936" width="18.88671875" style="2" customWidth="1"/>
    <col min="7937" max="7937" width="11.5546875" style="2" customWidth="1"/>
    <col min="7938" max="7938" width="16.44140625" style="2" customWidth="1"/>
    <col min="7939" max="7939" width="17.5546875" style="2" customWidth="1"/>
    <col min="7940" max="7940" width="10.5546875" style="2" customWidth="1"/>
    <col min="7941" max="8183" width="9.109375" style="2"/>
    <col min="8184" max="8184" width="4.5546875" style="2" customWidth="1"/>
    <col min="8185" max="8185" width="21.88671875" style="2" customWidth="1"/>
    <col min="8186" max="8186" width="22.109375" style="2" customWidth="1"/>
    <col min="8187" max="8187" width="11.5546875" style="2" customWidth="1"/>
    <col min="8188" max="8190" width="3.5546875" style="2" customWidth="1"/>
    <col min="8191" max="8191" width="9.5546875" style="2" customWidth="1"/>
    <col min="8192" max="8192" width="18.88671875" style="2" customWidth="1"/>
    <col min="8193" max="8193" width="11.5546875" style="2" customWidth="1"/>
    <col min="8194" max="8194" width="16.44140625" style="2" customWidth="1"/>
    <col min="8195" max="8195" width="17.5546875" style="2" customWidth="1"/>
    <col min="8196" max="8196" width="10.5546875" style="2" customWidth="1"/>
    <col min="8197" max="8439" width="9.109375" style="2"/>
    <col min="8440" max="8440" width="4.5546875" style="2" customWidth="1"/>
    <col min="8441" max="8441" width="21.88671875" style="2" customWidth="1"/>
    <col min="8442" max="8442" width="22.109375" style="2" customWidth="1"/>
    <col min="8443" max="8443" width="11.5546875" style="2" customWidth="1"/>
    <col min="8444" max="8446" width="3.5546875" style="2" customWidth="1"/>
    <col min="8447" max="8447" width="9.5546875" style="2" customWidth="1"/>
    <col min="8448" max="8448" width="18.88671875" style="2" customWidth="1"/>
    <col min="8449" max="8449" width="11.5546875" style="2" customWidth="1"/>
    <col min="8450" max="8450" width="16.44140625" style="2" customWidth="1"/>
    <col min="8451" max="8451" width="17.5546875" style="2" customWidth="1"/>
    <col min="8452" max="8452" width="10.5546875" style="2" customWidth="1"/>
    <col min="8453" max="8695" width="9.109375" style="2"/>
    <col min="8696" max="8696" width="4.5546875" style="2" customWidth="1"/>
    <col min="8697" max="8697" width="21.88671875" style="2" customWidth="1"/>
    <col min="8698" max="8698" width="22.109375" style="2" customWidth="1"/>
    <col min="8699" max="8699" width="11.5546875" style="2" customWidth="1"/>
    <col min="8700" max="8702" width="3.5546875" style="2" customWidth="1"/>
    <col min="8703" max="8703" width="9.5546875" style="2" customWidth="1"/>
    <col min="8704" max="8704" width="18.88671875" style="2" customWidth="1"/>
    <col min="8705" max="8705" width="11.5546875" style="2" customWidth="1"/>
    <col min="8706" max="8706" width="16.44140625" style="2" customWidth="1"/>
    <col min="8707" max="8707" width="17.5546875" style="2" customWidth="1"/>
    <col min="8708" max="8708" width="10.5546875" style="2" customWidth="1"/>
    <col min="8709" max="8951" width="9.109375" style="2"/>
    <col min="8952" max="8952" width="4.5546875" style="2" customWidth="1"/>
    <col min="8953" max="8953" width="21.88671875" style="2" customWidth="1"/>
    <col min="8954" max="8954" width="22.109375" style="2" customWidth="1"/>
    <col min="8955" max="8955" width="11.5546875" style="2" customWidth="1"/>
    <col min="8956" max="8958" width="3.5546875" style="2" customWidth="1"/>
    <col min="8959" max="8959" width="9.5546875" style="2" customWidth="1"/>
    <col min="8960" max="8960" width="18.88671875" style="2" customWidth="1"/>
    <col min="8961" max="8961" width="11.5546875" style="2" customWidth="1"/>
    <col min="8962" max="8962" width="16.44140625" style="2" customWidth="1"/>
    <col min="8963" max="8963" width="17.5546875" style="2" customWidth="1"/>
    <col min="8964" max="8964" width="10.5546875" style="2" customWidth="1"/>
    <col min="8965" max="9207" width="9.109375" style="2"/>
    <col min="9208" max="9208" width="4.5546875" style="2" customWidth="1"/>
    <col min="9209" max="9209" width="21.88671875" style="2" customWidth="1"/>
    <col min="9210" max="9210" width="22.109375" style="2" customWidth="1"/>
    <col min="9211" max="9211" width="11.5546875" style="2" customWidth="1"/>
    <col min="9212" max="9214" width="3.5546875" style="2" customWidth="1"/>
    <col min="9215" max="9215" width="9.5546875" style="2" customWidth="1"/>
    <col min="9216" max="9216" width="18.88671875" style="2" customWidth="1"/>
    <col min="9217" max="9217" width="11.5546875" style="2" customWidth="1"/>
    <col min="9218" max="9218" width="16.44140625" style="2" customWidth="1"/>
    <col min="9219" max="9219" width="17.5546875" style="2" customWidth="1"/>
    <col min="9220" max="9220" width="10.5546875" style="2" customWidth="1"/>
    <col min="9221" max="9463" width="9.109375" style="2"/>
    <col min="9464" max="9464" width="4.5546875" style="2" customWidth="1"/>
    <col min="9465" max="9465" width="21.88671875" style="2" customWidth="1"/>
    <col min="9466" max="9466" width="22.109375" style="2" customWidth="1"/>
    <col min="9467" max="9467" width="11.5546875" style="2" customWidth="1"/>
    <col min="9468" max="9470" width="3.5546875" style="2" customWidth="1"/>
    <col min="9471" max="9471" width="9.5546875" style="2" customWidth="1"/>
    <col min="9472" max="9472" width="18.88671875" style="2" customWidth="1"/>
    <col min="9473" max="9473" width="11.5546875" style="2" customWidth="1"/>
    <col min="9474" max="9474" width="16.44140625" style="2" customWidth="1"/>
    <col min="9475" max="9475" width="17.5546875" style="2" customWidth="1"/>
    <col min="9476" max="9476" width="10.5546875" style="2" customWidth="1"/>
    <col min="9477" max="9719" width="9.109375" style="2"/>
    <col min="9720" max="9720" width="4.5546875" style="2" customWidth="1"/>
    <col min="9721" max="9721" width="21.88671875" style="2" customWidth="1"/>
    <col min="9722" max="9722" width="22.109375" style="2" customWidth="1"/>
    <col min="9723" max="9723" width="11.5546875" style="2" customWidth="1"/>
    <col min="9724" max="9726" width="3.5546875" style="2" customWidth="1"/>
    <col min="9727" max="9727" width="9.5546875" style="2" customWidth="1"/>
    <col min="9728" max="9728" width="18.88671875" style="2" customWidth="1"/>
    <col min="9729" max="9729" width="11.5546875" style="2" customWidth="1"/>
    <col min="9730" max="9730" width="16.44140625" style="2" customWidth="1"/>
    <col min="9731" max="9731" width="17.5546875" style="2" customWidth="1"/>
    <col min="9732" max="9732" width="10.5546875" style="2" customWidth="1"/>
    <col min="9733" max="9975" width="9.109375" style="2"/>
    <col min="9976" max="9976" width="4.5546875" style="2" customWidth="1"/>
    <col min="9977" max="9977" width="21.88671875" style="2" customWidth="1"/>
    <col min="9978" max="9978" width="22.109375" style="2" customWidth="1"/>
    <col min="9979" max="9979" width="11.5546875" style="2" customWidth="1"/>
    <col min="9980" max="9982" width="3.5546875" style="2" customWidth="1"/>
    <col min="9983" max="9983" width="9.5546875" style="2" customWidth="1"/>
    <col min="9984" max="9984" width="18.88671875" style="2" customWidth="1"/>
    <col min="9985" max="9985" width="11.5546875" style="2" customWidth="1"/>
    <col min="9986" max="9986" width="16.44140625" style="2" customWidth="1"/>
    <col min="9987" max="9987" width="17.5546875" style="2" customWidth="1"/>
    <col min="9988" max="9988" width="10.5546875" style="2" customWidth="1"/>
    <col min="9989" max="10231" width="9.109375" style="2"/>
    <col min="10232" max="10232" width="4.5546875" style="2" customWidth="1"/>
    <col min="10233" max="10233" width="21.88671875" style="2" customWidth="1"/>
    <col min="10234" max="10234" width="22.109375" style="2" customWidth="1"/>
    <col min="10235" max="10235" width="11.5546875" style="2" customWidth="1"/>
    <col min="10236" max="10238" width="3.5546875" style="2" customWidth="1"/>
    <col min="10239" max="10239" width="9.5546875" style="2" customWidth="1"/>
    <col min="10240" max="10240" width="18.88671875" style="2" customWidth="1"/>
    <col min="10241" max="10241" width="11.5546875" style="2" customWidth="1"/>
    <col min="10242" max="10242" width="16.44140625" style="2" customWidth="1"/>
    <col min="10243" max="10243" width="17.5546875" style="2" customWidth="1"/>
    <col min="10244" max="10244" width="10.5546875" style="2" customWidth="1"/>
    <col min="10245" max="10487" width="9.109375" style="2"/>
    <col min="10488" max="10488" width="4.5546875" style="2" customWidth="1"/>
    <col min="10489" max="10489" width="21.88671875" style="2" customWidth="1"/>
    <col min="10490" max="10490" width="22.109375" style="2" customWidth="1"/>
    <col min="10491" max="10491" width="11.5546875" style="2" customWidth="1"/>
    <col min="10492" max="10494" width="3.5546875" style="2" customWidth="1"/>
    <col min="10495" max="10495" width="9.5546875" style="2" customWidth="1"/>
    <col min="10496" max="10496" width="18.88671875" style="2" customWidth="1"/>
    <col min="10497" max="10497" width="11.5546875" style="2" customWidth="1"/>
    <col min="10498" max="10498" width="16.44140625" style="2" customWidth="1"/>
    <col min="10499" max="10499" width="17.5546875" style="2" customWidth="1"/>
    <col min="10500" max="10500" width="10.5546875" style="2" customWidth="1"/>
    <col min="10501" max="10743" width="9.109375" style="2"/>
    <col min="10744" max="10744" width="4.5546875" style="2" customWidth="1"/>
    <col min="10745" max="10745" width="21.88671875" style="2" customWidth="1"/>
    <col min="10746" max="10746" width="22.109375" style="2" customWidth="1"/>
    <col min="10747" max="10747" width="11.5546875" style="2" customWidth="1"/>
    <col min="10748" max="10750" width="3.5546875" style="2" customWidth="1"/>
    <col min="10751" max="10751" width="9.5546875" style="2" customWidth="1"/>
    <col min="10752" max="10752" width="18.88671875" style="2" customWidth="1"/>
    <col min="10753" max="10753" width="11.5546875" style="2" customWidth="1"/>
    <col min="10754" max="10754" width="16.44140625" style="2" customWidth="1"/>
    <col min="10755" max="10755" width="17.5546875" style="2" customWidth="1"/>
    <col min="10756" max="10756" width="10.5546875" style="2" customWidth="1"/>
    <col min="10757" max="10999" width="9.109375" style="2"/>
    <col min="11000" max="11000" width="4.5546875" style="2" customWidth="1"/>
    <col min="11001" max="11001" width="21.88671875" style="2" customWidth="1"/>
    <col min="11002" max="11002" width="22.109375" style="2" customWidth="1"/>
    <col min="11003" max="11003" width="11.5546875" style="2" customWidth="1"/>
    <col min="11004" max="11006" width="3.5546875" style="2" customWidth="1"/>
    <col min="11007" max="11007" width="9.5546875" style="2" customWidth="1"/>
    <col min="11008" max="11008" width="18.88671875" style="2" customWidth="1"/>
    <col min="11009" max="11009" width="11.5546875" style="2" customWidth="1"/>
    <col min="11010" max="11010" width="16.44140625" style="2" customWidth="1"/>
    <col min="11011" max="11011" width="17.5546875" style="2" customWidth="1"/>
    <col min="11012" max="11012" width="10.5546875" style="2" customWidth="1"/>
    <col min="11013" max="11255" width="9.109375" style="2"/>
    <col min="11256" max="11256" width="4.5546875" style="2" customWidth="1"/>
    <col min="11257" max="11257" width="21.88671875" style="2" customWidth="1"/>
    <col min="11258" max="11258" width="22.109375" style="2" customWidth="1"/>
    <col min="11259" max="11259" width="11.5546875" style="2" customWidth="1"/>
    <col min="11260" max="11262" width="3.5546875" style="2" customWidth="1"/>
    <col min="11263" max="11263" width="9.5546875" style="2" customWidth="1"/>
    <col min="11264" max="11264" width="18.88671875" style="2" customWidth="1"/>
    <col min="11265" max="11265" width="11.5546875" style="2" customWidth="1"/>
    <col min="11266" max="11266" width="16.44140625" style="2" customWidth="1"/>
    <col min="11267" max="11267" width="17.5546875" style="2" customWidth="1"/>
    <col min="11268" max="11268" width="10.5546875" style="2" customWidth="1"/>
    <col min="11269" max="11511" width="9.109375" style="2"/>
    <col min="11512" max="11512" width="4.5546875" style="2" customWidth="1"/>
    <col min="11513" max="11513" width="21.88671875" style="2" customWidth="1"/>
    <col min="11514" max="11514" width="22.109375" style="2" customWidth="1"/>
    <col min="11515" max="11515" width="11.5546875" style="2" customWidth="1"/>
    <col min="11516" max="11518" width="3.5546875" style="2" customWidth="1"/>
    <col min="11519" max="11519" width="9.5546875" style="2" customWidth="1"/>
    <col min="11520" max="11520" width="18.88671875" style="2" customWidth="1"/>
    <col min="11521" max="11521" width="11.5546875" style="2" customWidth="1"/>
    <col min="11522" max="11522" width="16.44140625" style="2" customWidth="1"/>
    <col min="11523" max="11523" width="17.5546875" style="2" customWidth="1"/>
    <col min="11524" max="11524" width="10.5546875" style="2" customWidth="1"/>
    <col min="11525" max="11767" width="9.109375" style="2"/>
    <col min="11768" max="11768" width="4.5546875" style="2" customWidth="1"/>
    <col min="11769" max="11769" width="21.88671875" style="2" customWidth="1"/>
    <col min="11770" max="11770" width="22.109375" style="2" customWidth="1"/>
    <col min="11771" max="11771" width="11.5546875" style="2" customWidth="1"/>
    <col min="11772" max="11774" width="3.5546875" style="2" customWidth="1"/>
    <col min="11775" max="11775" width="9.5546875" style="2" customWidth="1"/>
    <col min="11776" max="11776" width="18.88671875" style="2" customWidth="1"/>
    <col min="11777" max="11777" width="11.5546875" style="2" customWidth="1"/>
    <col min="11778" max="11778" width="16.44140625" style="2" customWidth="1"/>
    <col min="11779" max="11779" width="17.5546875" style="2" customWidth="1"/>
    <col min="11780" max="11780" width="10.5546875" style="2" customWidth="1"/>
    <col min="11781" max="12023" width="9.109375" style="2"/>
    <col min="12024" max="12024" width="4.5546875" style="2" customWidth="1"/>
    <col min="12025" max="12025" width="21.88671875" style="2" customWidth="1"/>
    <col min="12026" max="12026" width="22.109375" style="2" customWidth="1"/>
    <col min="12027" max="12027" width="11.5546875" style="2" customWidth="1"/>
    <col min="12028" max="12030" width="3.5546875" style="2" customWidth="1"/>
    <col min="12031" max="12031" width="9.5546875" style="2" customWidth="1"/>
    <col min="12032" max="12032" width="18.88671875" style="2" customWidth="1"/>
    <col min="12033" max="12033" width="11.5546875" style="2" customWidth="1"/>
    <col min="12034" max="12034" width="16.44140625" style="2" customWidth="1"/>
    <col min="12035" max="12035" width="17.5546875" style="2" customWidth="1"/>
    <col min="12036" max="12036" width="10.5546875" style="2" customWidth="1"/>
    <col min="12037" max="12279" width="9.109375" style="2"/>
    <col min="12280" max="12280" width="4.5546875" style="2" customWidth="1"/>
    <col min="12281" max="12281" width="21.88671875" style="2" customWidth="1"/>
    <col min="12282" max="12282" width="22.109375" style="2" customWidth="1"/>
    <col min="12283" max="12283" width="11.5546875" style="2" customWidth="1"/>
    <col min="12284" max="12286" width="3.5546875" style="2" customWidth="1"/>
    <col min="12287" max="12287" width="9.5546875" style="2" customWidth="1"/>
    <col min="12288" max="12288" width="18.88671875" style="2" customWidth="1"/>
    <col min="12289" max="12289" width="11.5546875" style="2" customWidth="1"/>
    <col min="12290" max="12290" width="16.44140625" style="2" customWidth="1"/>
    <col min="12291" max="12291" width="17.5546875" style="2" customWidth="1"/>
    <col min="12292" max="12292" width="10.5546875" style="2" customWidth="1"/>
    <col min="12293" max="12535" width="9.109375" style="2"/>
    <col min="12536" max="12536" width="4.5546875" style="2" customWidth="1"/>
    <col min="12537" max="12537" width="21.88671875" style="2" customWidth="1"/>
    <col min="12538" max="12538" width="22.109375" style="2" customWidth="1"/>
    <col min="12539" max="12539" width="11.5546875" style="2" customWidth="1"/>
    <col min="12540" max="12542" width="3.5546875" style="2" customWidth="1"/>
    <col min="12543" max="12543" width="9.5546875" style="2" customWidth="1"/>
    <col min="12544" max="12544" width="18.88671875" style="2" customWidth="1"/>
    <col min="12545" max="12545" width="11.5546875" style="2" customWidth="1"/>
    <col min="12546" max="12546" width="16.44140625" style="2" customWidth="1"/>
    <col min="12547" max="12547" width="17.5546875" style="2" customWidth="1"/>
    <col min="12548" max="12548" width="10.5546875" style="2" customWidth="1"/>
    <col min="12549" max="12791" width="9.109375" style="2"/>
    <col min="12792" max="12792" width="4.5546875" style="2" customWidth="1"/>
    <col min="12793" max="12793" width="21.88671875" style="2" customWidth="1"/>
    <col min="12794" max="12794" width="22.109375" style="2" customWidth="1"/>
    <col min="12795" max="12795" width="11.5546875" style="2" customWidth="1"/>
    <col min="12796" max="12798" width="3.5546875" style="2" customWidth="1"/>
    <col min="12799" max="12799" width="9.5546875" style="2" customWidth="1"/>
    <col min="12800" max="12800" width="18.88671875" style="2" customWidth="1"/>
    <col min="12801" max="12801" width="11.5546875" style="2" customWidth="1"/>
    <col min="12802" max="12802" width="16.44140625" style="2" customWidth="1"/>
    <col min="12803" max="12803" width="17.5546875" style="2" customWidth="1"/>
    <col min="12804" max="12804" width="10.5546875" style="2" customWidth="1"/>
    <col min="12805" max="13047" width="9.109375" style="2"/>
    <col min="13048" max="13048" width="4.5546875" style="2" customWidth="1"/>
    <col min="13049" max="13049" width="21.88671875" style="2" customWidth="1"/>
    <col min="13050" max="13050" width="22.109375" style="2" customWidth="1"/>
    <col min="13051" max="13051" width="11.5546875" style="2" customWidth="1"/>
    <col min="13052" max="13054" width="3.5546875" style="2" customWidth="1"/>
    <col min="13055" max="13055" width="9.5546875" style="2" customWidth="1"/>
    <col min="13056" max="13056" width="18.88671875" style="2" customWidth="1"/>
    <col min="13057" max="13057" width="11.5546875" style="2" customWidth="1"/>
    <col min="13058" max="13058" width="16.44140625" style="2" customWidth="1"/>
    <col min="13059" max="13059" width="17.5546875" style="2" customWidth="1"/>
    <col min="13060" max="13060" width="10.5546875" style="2" customWidth="1"/>
    <col min="13061" max="13303" width="9.109375" style="2"/>
    <col min="13304" max="13304" width="4.5546875" style="2" customWidth="1"/>
    <col min="13305" max="13305" width="21.88671875" style="2" customWidth="1"/>
    <col min="13306" max="13306" width="22.109375" style="2" customWidth="1"/>
    <col min="13307" max="13307" width="11.5546875" style="2" customWidth="1"/>
    <col min="13308" max="13310" width="3.5546875" style="2" customWidth="1"/>
    <col min="13311" max="13311" width="9.5546875" style="2" customWidth="1"/>
    <col min="13312" max="13312" width="18.88671875" style="2" customWidth="1"/>
    <col min="13313" max="13313" width="11.5546875" style="2" customWidth="1"/>
    <col min="13314" max="13314" width="16.44140625" style="2" customWidth="1"/>
    <col min="13315" max="13315" width="17.5546875" style="2" customWidth="1"/>
    <col min="13316" max="13316" width="10.5546875" style="2" customWidth="1"/>
    <col min="13317" max="13559" width="9.109375" style="2"/>
    <col min="13560" max="13560" width="4.5546875" style="2" customWidth="1"/>
    <col min="13561" max="13561" width="21.88671875" style="2" customWidth="1"/>
    <col min="13562" max="13562" width="22.109375" style="2" customWidth="1"/>
    <col min="13563" max="13563" width="11.5546875" style="2" customWidth="1"/>
    <col min="13564" max="13566" width="3.5546875" style="2" customWidth="1"/>
    <col min="13567" max="13567" width="9.5546875" style="2" customWidth="1"/>
    <col min="13568" max="13568" width="18.88671875" style="2" customWidth="1"/>
    <col min="13569" max="13569" width="11.5546875" style="2" customWidth="1"/>
    <col min="13570" max="13570" width="16.44140625" style="2" customWidth="1"/>
    <col min="13571" max="13571" width="17.5546875" style="2" customWidth="1"/>
    <col min="13572" max="13572" width="10.5546875" style="2" customWidth="1"/>
    <col min="13573" max="13815" width="9.109375" style="2"/>
    <col min="13816" max="13816" width="4.5546875" style="2" customWidth="1"/>
    <col min="13817" max="13817" width="21.88671875" style="2" customWidth="1"/>
    <col min="13818" max="13818" width="22.109375" style="2" customWidth="1"/>
    <col min="13819" max="13819" width="11.5546875" style="2" customWidth="1"/>
    <col min="13820" max="13822" width="3.5546875" style="2" customWidth="1"/>
    <col min="13823" max="13823" width="9.5546875" style="2" customWidth="1"/>
    <col min="13824" max="13824" width="18.88671875" style="2" customWidth="1"/>
    <col min="13825" max="13825" width="11.5546875" style="2" customWidth="1"/>
    <col min="13826" max="13826" width="16.44140625" style="2" customWidth="1"/>
    <col min="13827" max="13827" width="17.5546875" style="2" customWidth="1"/>
    <col min="13828" max="13828" width="10.5546875" style="2" customWidth="1"/>
    <col min="13829" max="14071" width="9.109375" style="2"/>
    <col min="14072" max="14072" width="4.5546875" style="2" customWidth="1"/>
    <col min="14073" max="14073" width="21.88671875" style="2" customWidth="1"/>
    <col min="14074" max="14074" width="22.109375" style="2" customWidth="1"/>
    <col min="14075" max="14075" width="11.5546875" style="2" customWidth="1"/>
    <col min="14076" max="14078" width="3.5546875" style="2" customWidth="1"/>
    <col min="14079" max="14079" width="9.5546875" style="2" customWidth="1"/>
    <col min="14080" max="14080" width="18.88671875" style="2" customWidth="1"/>
    <col min="14081" max="14081" width="11.5546875" style="2" customWidth="1"/>
    <col min="14082" max="14082" width="16.44140625" style="2" customWidth="1"/>
    <col min="14083" max="14083" width="17.5546875" style="2" customWidth="1"/>
    <col min="14084" max="14084" width="10.5546875" style="2" customWidth="1"/>
    <col min="14085" max="14327" width="9.109375" style="2"/>
    <col min="14328" max="14328" width="4.5546875" style="2" customWidth="1"/>
    <col min="14329" max="14329" width="21.88671875" style="2" customWidth="1"/>
    <col min="14330" max="14330" width="22.109375" style="2" customWidth="1"/>
    <col min="14331" max="14331" width="11.5546875" style="2" customWidth="1"/>
    <col min="14332" max="14334" width="3.5546875" style="2" customWidth="1"/>
    <col min="14335" max="14335" width="9.5546875" style="2" customWidth="1"/>
    <col min="14336" max="14336" width="18.88671875" style="2" customWidth="1"/>
    <col min="14337" max="14337" width="11.5546875" style="2" customWidth="1"/>
    <col min="14338" max="14338" width="16.44140625" style="2" customWidth="1"/>
    <col min="14339" max="14339" width="17.5546875" style="2" customWidth="1"/>
    <col min="14340" max="14340" width="10.5546875" style="2" customWidth="1"/>
    <col min="14341" max="14583" width="9.109375" style="2"/>
    <col min="14584" max="14584" width="4.5546875" style="2" customWidth="1"/>
    <col min="14585" max="14585" width="21.88671875" style="2" customWidth="1"/>
    <col min="14586" max="14586" width="22.109375" style="2" customWidth="1"/>
    <col min="14587" max="14587" width="11.5546875" style="2" customWidth="1"/>
    <col min="14588" max="14590" width="3.5546875" style="2" customWidth="1"/>
    <col min="14591" max="14591" width="9.5546875" style="2" customWidth="1"/>
    <col min="14592" max="14592" width="18.88671875" style="2" customWidth="1"/>
    <col min="14593" max="14593" width="11.5546875" style="2" customWidth="1"/>
    <col min="14594" max="14594" width="16.44140625" style="2" customWidth="1"/>
    <col min="14595" max="14595" width="17.5546875" style="2" customWidth="1"/>
    <col min="14596" max="14596" width="10.5546875" style="2" customWidth="1"/>
    <col min="14597" max="14839" width="9.109375" style="2"/>
    <col min="14840" max="14840" width="4.5546875" style="2" customWidth="1"/>
    <col min="14841" max="14841" width="21.88671875" style="2" customWidth="1"/>
    <col min="14842" max="14842" width="22.109375" style="2" customWidth="1"/>
    <col min="14843" max="14843" width="11.5546875" style="2" customWidth="1"/>
    <col min="14844" max="14846" width="3.5546875" style="2" customWidth="1"/>
    <col min="14847" max="14847" width="9.5546875" style="2" customWidth="1"/>
    <col min="14848" max="14848" width="18.88671875" style="2" customWidth="1"/>
    <col min="14849" max="14849" width="11.5546875" style="2" customWidth="1"/>
    <col min="14850" max="14850" width="16.44140625" style="2" customWidth="1"/>
    <col min="14851" max="14851" width="17.5546875" style="2" customWidth="1"/>
    <col min="14852" max="14852" width="10.5546875" style="2" customWidth="1"/>
    <col min="14853" max="15095" width="9.109375" style="2"/>
    <col min="15096" max="15096" width="4.5546875" style="2" customWidth="1"/>
    <col min="15097" max="15097" width="21.88671875" style="2" customWidth="1"/>
    <col min="15098" max="15098" width="22.109375" style="2" customWidth="1"/>
    <col min="15099" max="15099" width="11.5546875" style="2" customWidth="1"/>
    <col min="15100" max="15102" width="3.5546875" style="2" customWidth="1"/>
    <col min="15103" max="15103" width="9.5546875" style="2" customWidth="1"/>
    <col min="15104" max="15104" width="18.88671875" style="2" customWidth="1"/>
    <col min="15105" max="15105" width="11.5546875" style="2" customWidth="1"/>
    <col min="15106" max="15106" width="16.44140625" style="2" customWidth="1"/>
    <col min="15107" max="15107" width="17.5546875" style="2" customWidth="1"/>
    <col min="15108" max="15108" width="10.5546875" style="2" customWidth="1"/>
    <col min="15109" max="15351" width="9.109375" style="2"/>
    <col min="15352" max="15352" width="4.5546875" style="2" customWidth="1"/>
    <col min="15353" max="15353" width="21.88671875" style="2" customWidth="1"/>
    <col min="15354" max="15354" width="22.109375" style="2" customWidth="1"/>
    <col min="15355" max="15355" width="11.5546875" style="2" customWidth="1"/>
    <col min="15356" max="15358" width="3.5546875" style="2" customWidth="1"/>
    <col min="15359" max="15359" width="9.5546875" style="2" customWidth="1"/>
    <col min="15360" max="15360" width="18.88671875" style="2" customWidth="1"/>
    <col min="15361" max="15361" width="11.5546875" style="2" customWidth="1"/>
    <col min="15362" max="15362" width="16.44140625" style="2" customWidth="1"/>
    <col min="15363" max="15363" width="17.5546875" style="2" customWidth="1"/>
    <col min="15364" max="15364" width="10.5546875" style="2" customWidth="1"/>
    <col min="15365" max="15607" width="9.109375" style="2"/>
    <col min="15608" max="15608" width="4.5546875" style="2" customWidth="1"/>
    <col min="15609" max="15609" width="21.88671875" style="2" customWidth="1"/>
    <col min="15610" max="15610" width="22.109375" style="2" customWidth="1"/>
    <col min="15611" max="15611" width="11.5546875" style="2" customWidth="1"/>
    <col min="15612" max="15614" width="3.5546875" style="2" customWidth="1"/>
    <col min="15615" max="15615" width="9.5546875" style="2" customWidth="1"/>
    <col min="15616" max="15616" width="18.88671875" style="2" customWidth="1"/>
    <col min="15617" max="15617" width="11.5546875" style="2" customWidth="1"/>
    <col min="15618" max="15618" width="16.44140625" style="2" customWidth="1"/>
    <col min="15619" max="15619" width="17.5546875" style="2" customWidth="1"/>
    <col min="15620" max="15620" width="10.5546875" style="2" customWidth="1"/>
    <col min="15621" max="15863" width="9.109375" style="2"/>
    <col min="15864" max="15864" width="4.5546875" style="2" customWidth="1"/>
    <col min="15865" max="15865" width="21.88671875" style="2" customWidth="1"/>
    <col min="15866" max="15866" width="22.109375" style="2" customWidth="1"/>
    <col min="15867" max="15867" width="11.5546875" style="2" customWidth="1"/>
    <col min="15868" max="15870" width="3.5546875" style="2" customWidth="1"/>
    <col min="15871" max="15871" width="9.5546875" style="2" customWidth="1"/>
    <col min="15872" max="15872" width="18.88671875" style="2" customWidth="1"/>
    <col min="15873" max="15873" width="11.5546875" style="2" customWidth="1"/>
    <col min="15874" max="15874" width="16.44140625" style="2" customWidth="1"/>
    <col min="15875" max="15875" width="17.5546875" style="2" customWidth="1"/>
    <col min="15876" max="15876" width="10.5546875" style="2" customWidth="1"/>
    <col min="15877" max="16119" width="9.109375" style="2"/>
    <col min="16120" max="16120" width="4.5546875" style="2" customWidth="1"/>
    <col min="16121" max="16121" width="21.88671875" style="2" customWidth="1"/>
    <col min="16122" max="16122" width="22.109375" style="2" customWidth="1"/>
    <col min="16123" max="16123" width="11.5546875" style="2" customWidth="1"/>
    <col min="16124" max="16126" width="3.5546875" style="2" customWidth="1"/>
    <col min="16127" max="16127" width="9.5546875" style="2" customWidth="1"/>
    <col min="16128" max="16128" width="18.88671875" style="2" customWidth="1"/>
    <col min="16129" max="16129" width="11.5546875" style="2" customWidth="1"/>
    <col min="16130" max="16130" width="16.44140625" style="2" customWidth="1"/>
    <col min="16131" max="16131" width="17.5546875" style="2" customWidth="1"/>
    <col min="16132" max="16132" width="10.5546875" style="2" customWidth="1"/>
    <col min="16133" max="16384" width="9.109375" style="2"/>
  </cols>
  <sheetData>
    <row r="1" spans="1:14" ht="18" hidden="1">
      <c r="A1" s="734" t="s">
        <v>251</v>
      </c>
      <c r="B1" s="734"/>
      <c r="C1" s="734"/>
      <c r="D1" s="734"/>
      <c r="E1" s="734"/>
      <c r="F1" s="734"/>
      <c r="G1" s="734"/>
      <c r="H1" s="734"/>
      <c r="I1" s="734"/>
      <c r="J1" s="734"/>
      <c r="K1" s="734"/>
      <c r="L1" s="734"/>
      <c r="M1" s="734"/>
      <c r="N1" s="734"/>
    </row>
    <row r="2" spans="1:14" ht="23.4" hidden="1">
      <c r="A2" s="735" t="s">
        <v>255</v>
      </c>
      <c r="B2" s="735"/>
      <c r="C2" s="735"/>
      <c r="D2" s="735"/>
      <c r="E2" s="735"/>
      <c r="F2" s="735"/>
      <c r="G2" s="735"/>
      <c r="H2" s="735"/>
      <c r="I2" s="735"/>
      <c r="J2" s="735"/>
      <c r="K2" s="735"/>
      <c r="L2" s="735"/>
      <c r="M2" s="735"/>
      <c r="N2" s="735"/>
    </row>
    <row r="3" spans="1:14" ht="20.399999999999999" hidden="1">
      <c r="A3" s="736" t="s">
        <v>254</v>
      </c>
      <c r="B3" s="736"/>
      <c r="C3" s="736"/>
      <c r="D3" s="736"/>
      <c r="E3" s="736"/>
      <c r="F3" s="736"/>
      <c r="G3" s="736"/>
      <c r="H3" s="736"/>
      <c r="I3" s="736"/>
      <c r="J3" s="736"/>
      <c r="K3" s="736"/>
      <c r="L3" s="736"/>
      <c r="M3" s="736"/>
      <c r="N3" s="736"/>
    </row>
    <row r="4" spans="1:14" ht="14.4" hidden="1" thickBot="1"/>
    <row r="5" spans="1:14" ht="12.75" hidden="1" customHeight="1">
      <c r="A5" s="737" t="s">
        <v>0</v>
      </c>
      <c r="B5" s="739" t="s">
        <v>1</v>
      </c>
      <c r="C5" s="740"/>
      <c r="D5" s="740"/>
      <c r="E5" s="740"/>
      <c r="F5" s="741"/>
      <c r="G5" s="745" t="s">
        <v>2</v>
      </c>
      <c r="H5" s="745" t="s">
        <v>3</v>
      </c>
      <c r="I5" s="739" t="s">
        <v>4</v>
      </c>
      <c r="J5" s="741"/>
      <c r="K5" s="248"/>
      <c r="L5" s="739" t="s">
        <v>5</v>
      </c>
      <c r="M5" s="740"/>
      <c r="N5" s="749"/>
    </row>
    <row r="6" spans="1:14" hidden="1">
      <c r="A6" s="738"/>
      <c r="B6" s="742"/>
      <c r="C6" s="743"/>
      <c r="D6" s="743"/>
      <c r="E6" s="743"/>
      <c r="F6" s="744"/>
      <c r="G6" s="746"/>
      <c r="H6" s="746"/>
      <c r="I6" s="742"/>
      <c r="J6" s="744"/>
      <c r="K6" s="249"/>
      <c r="L6" s="742"/>
      <c r="M6" s="743"/>
      <c r="N6" s="750"/>
    </row>
    <row r="7" spans="1:14" ht="31.2" hidden="1" thickBot="1">
      <c r="A7" s="738"/>
      <c r="B7" s="132" t="s">
        <v>6</v>
      </c>
      <c r="C7" s="132"/>
      <c r="D7" s="132" t="s">
        <v>7</v>
      </c>
      <c r="E7" s="132"/>
      <c r="F7" s="132" t="s">
        <v>8</v>
      </c>
      <c r="G7" s="747"/>
      <c r="H7" s="748"/>
      <c r="I7" s="123" t="s">
        <v>9</v>
      </c>
      <c r="J7" s="4" t="s">
        <v>10</v>
      </c>
      <c r="K7" s="250"/>
      <c r="L7" s="125" t="s">
        <v>11</v>
      </c>
      <c r="M7" s="5" t="s">
        <v>12</v>
      </c>
      <c r="N7" s="6" t="s">
        <v>13</v>
      </c>
    </row>
    <row r="8" spans="1:14" ht="15" hidden="1" customHeight="1">
      <c r="A8" s="751">
        <v>1</v>
      </c>
      <c r="B8" s="753" t="s">
        <v>14</v>
      </c>
      <c r="C8" s="130">
        <v>1</v>
      </c>
      <c r="D8" s="7" t="s">
        <v>29</v>
      </c>
      <c r="E8" s="8">
        <v>1</v>
      </c>
      <c r="F8" s="9" t="s">
        <v>30</v>
      </c>
      <c r="G8" s="10" t="s">
        <v>214</v>
      </c>
      <c r="H8" s="11" t="s">
        <v>212</v>
      </c>
      <c r="I8" s="97">
        <v>2248000</v>
      </c>
      <c r="J8" s="13" t="s">
        <v>213</v>
      </c>
      <c r="K8" s="21"/>
      <c r="L8" s="21" t="s">
        <v>229</v>
      </c>
      <c r="M8" s="107"/>
      <c r="N8" s="99"/>
    </row>
    <row r="9" spans="1:14" ht="15" hidden="1" customHeight="1">
      <c r="A9" s="752"/>
      <c r="B9" s="754"/>
      <c r="C9" s="15"/>
      <c r="D9" s="1"/>
      <c r="E9" s="16">
        <v>2</v>
      </c>
      <c r="F9" s="17" t="s">
        <v>31</v>
      </c>
      <c r="G9" s="18" t="s">
        <v>214</v>
      </c>
      <c r="H9" s="95" t="s">
        <v>212</v>
      </c>
      <c r="I9" s="97">
        <v>0</v>
      </c>
      <c r="J9" s="20" t="s">
        <v>213</v>
      </c>
      <c r="K9" s="21"/>
      <c r="L9" s="21" t="s">
        <v>229</v>
      </c>
      <c r="M9" s="108"/>
      <c r="N9" s="100"/>
    </row>
    <row r="10" spans="1:14" ht="15" hidden="1" customHeight="1">
      <c r="A10" s="752"/>
      <c r="B10" s="754"/>
      <c r="C10" s="15"/>
      <c r="D10" s="22"/>
      <c r="E10" s="16">
        <v>3</v>
      </c>
      <c r="F10" s="17" t="s">
        <v>32</v>
      </c>
      <c r="G10" s="18" t="s">
        <v>214</v>
      </c>
      <c r="H10" s="95" t="s">
        <v>212</v>
      </c>
      <c r="I10" s="97">
        <v>0</v>
      </c>
      <c r="J10" s="20" t="s">
        <v>213</v>
      </c>
      <c r="K10" s="21"/>
      <c r="L10" s="21" t="s">
        <v>229</v>
      </c>
      <c r="M10" s="108"/>
      <c r="N10" s="100"/>
    </row>
    <row r="11" spans="1:14" hidden="1">
      <c r="A11" s="752"/>
      <c r="B11" s="754"/>
      <c r="C11" s="15"/>
      <c r="D11" s="22"/>
      <c r="E11" s="16">
        <v>4</v>
      </c>
      <c r="F11" s="17" t="s">
        <v>33</v>
      </c>
      <c r="G11" s="18" t="s">
        <v>214</v>
      </c>
      <c r="H11" s="95" t="s">
        <v>212</v>
      </c>
      <c r="I11" s="97">
        <v>0</v>
      </c>
      <c r="J11" s="20" t="s">
        <v>213</v>
      </c>
      <c r="K11" s="21"/>
      <c r="L11" s="21" t="s">
        <v>229</v>
      </c>
      <c r="M11" s="108"/>
      <c r="N11" s="100"/>
    </row>
    <row r="12" spans="1:14" hidden="1">
      <c r="A12" s="752"/>
      <c r="B12" s="754"/>
      <c r="C12" s="15"/>
      <c r="D12" s="22"/>
      <c r="E12" s="16">
        <v>5</v>
      </c>
      <c r="F12" s="17" t="s">
        <v>34</v>
      </c>
      <c r="G12" s="18" t="s">
        <v>214</v>
      </c>
      <c r="H12" s="95" t="s">
        <v>212</v>
      </c>
      <c r="I12" s="98">
        <v>4496000</v>
      </c>
      <c r="J12" s="20" t="s">
        <v>213</v>
      </c>
      <c r="K12" s="21"/>
      <c r="L12" s="21" t="s">
        <v>229</v>
      </c>
      <c r="M12" s="108"/>
      <c r="N12" s="100"/>
    </row>
    <row r="13" spans="1:14" hidden="1">
      <c r="A13" s="752"/>
      <c r="B13" s="754"/>
      <c r="C13" s="15"/>
      <c r="D13" s="22"/>
      <c r="E13" s="16">
        <v>6</v>
      </c>
      <c r="F13" s="17" t="s">
        <v>35</v>
      </c>
      <c r="G13" s="18" t="s">
        <v>214</v>
      </c>
      <c r="H13" s="95" t="s">
        <v>212</v>
      </c>
      <c r="I13" s="98">
        <v>4496000</v>
      </c>
      <c r="J13" s="20" t="s">
        <v>213</v>
      </c>
      <c r="K13" s="21"/>
      <c r="L13" s="24" t="s">
        <v>229</v>
      </c>
      <c r="M13" s="108"/>
      <c r="N13" s="100"/>
    </row>
    <row r="14" spans="1:14" hidden="1">
      <c r="A14" s="752"/>
      <c r="B14" s="754"/>
      <c r="C14" s="15"/>
      <c r="D14" s="22"/>
      <c r="E14" s="16">
        <v>7</v>
      </c>
      <c r="F14" s="17" t="s">
        <v>36</v>
      </c>
      <c r="G14" s="18" t="s">
        <v>214</v>
      </c>
      <c r="H14" s="95" t="s">
        <v>212</v>
      </c>
      <c r="I14" s="98">
        <v>4496000</v>
      </c>
      <c r="J14" s="20" t="s">
        <v>213</v>
      </c>
      <c r="K14" s="21"/>
      <c r="L14" s="21" t="s">
        <v>229</v>
      </c>
      <c r="M14" s="108"/>
      <c r="N14" s="100"/>
    </row>
    <row r="15" spans="1:14" ht="27.6" hidden="1">
      <c r="A15" s="752"/>
      <c r="B15" s="754"/>
      <c r="C15" s="15"/>
      <c r="D15" s="22"/>
      <c r="E15" s="16">
        <v>8</v>
      </c>
      <c r="F15" s="17" t="s">
        <v>37</v>
      </c>
      <c r="G15" s="18" t="s">
        <v>214</v>
      </c>
      <c r="H15" s="95" t="s">
        <v>212</v>
      </c>
      <c r="I15" s="98">
        <v>4496000</v>
      </c>
      <c r="J15" s="20" t="s">
        <v>213</v>
      </c>
      <c r="K15" s="21"/>
      <c r="L15" s="21" t="s">
        <v>229</v>
      </c>
      <c r="M15" s="108"/>
      <c r="N15" s="100"/>
    </row>
    <row r="16" spans="1:14" hidden="1">
      <c r="A16" s="752"/>
      <c r="B16" s="754"/>
      <c r="C16" s="15"/>
      <c r="D16" s="22"/>
      <c r="E16" s="16"/>
      <c r="F16" s="17"/>
      <c r="G16" s="18"/>
      <c r="H16" s="95"/>
      <c r="I16" s="97"/>
      <c r="J16" s="20"/>
      <c r="K16" s="21"/>
      <c r="L16" s="21"/>
      <c r="M16" s="108"/>
      <c r="N16" s="100"/>
    </row>
    <row r="17" spans="1:14" ht="27.6" hidden="1">
      <c r="A17" s="752"/>
      <c r="B17" s="754"/>
      <c r="C17" s="15">
        <v>2</v>
      </c>
      <c r="D17" s="22" t="s">
        <v>38</v>
      </c>
      <c r="E17" s="16">
        <v>1</v>
      </c>
      <c r="F17" s="17" t="s">
        <v>39</v>
      </c>
      <c r="G17" s="18" t="s">
        <v>214</v>
      </c>
      <c r="H17" s="95" t="s">
        <v>212</v>
      </c>
      <c r="I17" s="98">
        <v>4496000</v>
      </c>
      <c r="J17" s="20" t="s">
        <v>213</v>
      </c>
      <c r="K17" s="21"/>
      <c r="L17" s="21" t="s">
        <v>229</v>
      </c>
      <c r="M17" s="108"/>
      <c r="N17" s="100"/>
    </row>
    <row r="18" spans="1:14" ht="27.6" hidden="1">
      <c r="A18" s="752"/>
      <c r="B18" s="754"/>
      <c r="C18" s="15"/>
      <c r="D18" s="22"/>
      <c r="E18" s="16">
        <v>2</v>
      </c>
      <c r="F18" s="17" t="s">
        <v>40</v>
      </c>
      <c r="G18" s="18" t="s">
        <v>214</v>
      </c>
      <c r="H18" s="95" t="s">
        <v>212</v>
      </c>
      <c r="I18" s="98">
        <v>4496000</v>
      </c>
      <c r="J18" s="20" t="s">
        <v>213</v>
      </c>
      <c r="K18" s="21"/>
      <c r="L18" s="21" t="s">
        <v>229</v>
      </c>
      <c r="M18" s="108"/>
      <c r="N18" s="100"/>
    </row>
    <row r="19" spans="1:14" ht="27.6" hidden="1">
      <c r="A19" s="752"/>
      <c r="B19" s="754"/>
      <c r="C19" s="15"/>
      <c r="D19" s="22"/>
      <c r="E19" s="16">
        <v>3</v>
      </c>
      <c r="F19" s="17" t="s">
        <v>41</v>
      </c>
      <c r="G19" s="18" t="s">
        <v>214</v>
      </c>
      <c r="H19" s="95" t="s">
        <v>212</v>
      </c>
      <c r="I19" s="98">
        <v>4496000</v>
      </c>
      <c r="J19" s="20" t="s">
        <v>213</v>
      </c>
      <c r="K19" s="21"/>
      <c r="L19" s="21" t="s">
        <v>229</v>
      </c>
      <c r="M19" s="108"/>
      <c r="N19" s="100"/>
    </row>
    <row r="20" spans="1:14" ht="27.6" hidden="1">
      <c r="A20" s="752"/>
      <c r="B20" s="754"/>
      <c r="C20" s="15"/>
      <c r="D20" s="22"/>
      <c r="E20" s="16">
        <v>4</v>
      </c>
      <c r="F20" s="17" t="s">
        <v>42</v>
      </c>
      <c r="G20" s="18" t="s">
        <v>214</v>
      </c>
      <c r="H20" s="95" t="s">
        <v>212</v>
      </c>
      <c r="I20" s="98">
        <v>10752000</v>
      </c>
      <c r="J20" s="20" t="s">
        <v>213</v>
      </c>
      <c r="K20" s="21"/>
      <c r="L20" s="21" t="s">
        <v>229</v>
      </c>
      <c r="M20" s="108"/>
      <c r="N20" s="100"/>
    </row>
    <row r="21" spans="1:14" ht="27.6" hidden="1">
      <c r="A21" s="752"/>
      <c r="B21" s="754"/>
      <c r="C21" s="15"/>
      <c r="D21" s="22"/>
      <c r="E21" s="16">
        <v>5</v>
      </c>
      <c r="F21" s="17" t="s">
        <v>243</v>
      </c>
      <c r="G21" s="18" t="s">
        <v>214</v>
      </c>
      <c r="H21" s="95" t="s">
        <v>212</v>
      </c>
      <c r="I21" s="98">
        <v>0</v>
      </c>
      <c r="J21" s="20" t="s">
        <v>236</v>
      </c>
      <c r="K21" s="21"/>
      <c r="L21" s="21"/>
      <c r="M21" s="108"/>
      <c r="N21" s="100"/>
    </row>
    <row r="22" spans="1:14" hidden="1">
      <c r="A22" s="752"/>
      <c r="B22" s="754"/>
      <c r="C22" s="15"/>
      <c r="D22" s="22"/>
      <c r="E22" s="16">
        <v>6</v>
      </c>
      <c r="F22" s="17" t="s">
        <v>43</v>
      </c>
      <c r="G22" s="18" t="s">
        <v>214</v>
      </c>
      <c r="H22" s="95" t="s">
        <v>212</v>
      </c>
      <c r="I22" s="98">
        <v>2932000</v>
      </c>
      <c r="J22" s="20" t="s">
        <v>213</v>
      </c>
      <c r="K22" s="21"/>
      <c r="L22" s="21" t="s">
        <v>229</v>
      </c>
      <c r="M22" s="108"/>
      <c r="N22" s="100"/>
    </row>
    <row r="23" spans="1:14" hidden="1">
      <c r="A23" s="752"/>
      <c r="B23" s="754"/>
      <c r="C23" s="15"/>
      <c r="D23" s="22"/>
      <c r="E23" s="16">
        <v>7</v>
      </c>
      <c r="F23" s="17" t="s">
        <v>44</v>
      </c>
      <c r="G23" s="18" t="s">
        <v>214</v>
      </c>
      <c r="H23" s="95" t="s">
        <v>212</v>
      </c>
      <c r="I23" s="97">
        <v>195000</v>
      </c>
      <c r="J23" s="20" t="s">
        <v>213</v>
      </c>
      <c r="K23" s="21"/>
      <c r="L23" s="21" t="s">
        <v>229</v>
      </c>
      <c r="M23" s="108"/>
      <c r="N23" s="100"/>
    </row>
    <row r="24" spans="1:14" hidden="1">
      <c r="A24" s="752"/>
      <c r="B24" s="754"/>
      <c r="C24" s="15"/>
      <c r="D24" s="22"/>
      <c r="E24" s="16">
        <v>8</v>
      </c>
      <c r="F24" s="17" t="s">
        <v>211</v>
      </c>
      <c r="G24" s="18" t="s">
        <v>214</v>
      </c>
      <c r="H24" s="95" t="s">
        <v>212</v>
      </c>
      <c r="I24" s="97">
        <v>0</v>
      </c>
      <c r="J24" s="20" t="s">
        <v>213</v>
      </c>
      <c r="K24" s="21"/>
      <c r="L24" s="21" t="s">
        <v>229</v>
      </c>
      <c r="M24" s="108"/>
      <c r="N24" s="100"/>
    </row>
    <row r="25" spans="1:14" hidden="1">
      <c r="A25" s="752"/>
      <c r="B25" s="754"/>
      <c r="C25" s="15"/>
      <c r="D25" s="22"/>
      <c r="E25" s="16"/>
      <c r="F25" s="17"/>
      <c r="G25" s="18"/>
      <c r="H25" s="95"/>
      <c r="I25" s="98"/>
      <c r="J25" s="20"/>
      <c r="K25" s="21"/>
      <c r="L25" s="21"/>
      <c r="M25" s="108"/>
      <c r="N25" s="100"/>
    </row>
    <row r="26" spans="1:14" ht="27.6" hidden="1">
      <c r="A26" s="752"/>
      <c r="B26" s="754"/>
      <c r="C26" s="15">
        <v>3</v>
      </c>
      <c r="D26" s="22" t="s">
        <v>45</v>
      </c>
      <c r="E26" s="16">
        <v>1</v>
      </c>
      <c r="F26" s="17" t="s">
        <v>46</v>
      </c>
      <c r="G26" s="18" t="s">
        <v>214</v>
      </c>
      <c r="H26" s="95" t="s">
        <v>212</v>
      </c>
      <c r="I26" s="98">
        <v>8993000</v>
      </c>
      <c r="J26" s="20" t="s">
        <v>213</v>
      </c>
      <c r="K26" s="21"/>
      <c r="L26" s="21" t="s">
        <v>229</v>
      </c>
      <c r="M26" s="108"/>
      <c r="N26" s="100"/>
    </row>
    <row r="27" spans="1:14" ht="27.6" hidden="1">
      <c r="A27" s="752"/>
      <c r="B27" s="754"/>
      <c r="C27" s="15"/>
      <c r="D27" s="22"/>
      <c r="E27" s="16">
        <v>2</v>
      </c>
      <c r="F27" s="17" t="s">
        <v>47</v>
      </c>
      <c r="G27" s="18" t="s">
        <v>214</v>
      </c>
      <c r="H27" s="95" t="s">
        <v>212</v>
      </c>
      <c r="I27" s="98">
        <v>8993000</v>
      </c>
      <c r="J27" s="20" t="s">
        <v>213</v>
      </c>
      <c r="K27" s="21"/>
      <c r="L27" s="21" t="s">
        <v>229</v>
      </c>
      <c r="M27" s="108"/>
      <c r="N27" s="100"/>
    </row>
    <row r="28" spans="1:14" ht="27.6" hidden="1">
      <c r="A28" s="752"/>
      <c r="B28" s="754"/>
      <c r="C28" s="15"/>
      <c r="D28" s="22"/>
      <c r="E28" s="16">
        <v>3</v>
      </c>
      <c r="F28" s="17" t="s">
        <v>48</v>
      </c>
      <c r="G28" s="18" t="s">
        <v>214</v>
      </c>
      <c r="H28" s="95" t="s">
        <v>212</v>
      </c>
      <c r="I28" s="97">
        <v>4496000</v>
      </c>
      <c r="J28" s="20" t="s">
        <v>213</v>
      </c>
      <c r="K28" s="21"/>
      <c r="L28" s="21" t="s">
        <v>229</v>
      </c>
      <c r="M28" s="108"/>
      <c r="N28" s="100"/>
    </row>
    <row r="29" spans="1:14" hidden="1">
      <c r="A29" s="752"/>
      <c r="B29" s="754"/>
      <c r="C29" s="15"/>
      <c r="D29" s="22"/>
      <c r="E29" s="16"/>
      <c r="F29" s="17"/>
      <c r="G29" s="18"/>
      <c r="H29" s="95"/>
      <c r="I29" s="98"/>
      <c r="J29" s="20"/>
      <c r="K29" s="21"/>
      <c r="L29" s="21"/>
      <c r="M29" s="108"/>
      <c r="N29" s="100"/>
    </row>
    <row r="30" spans="1:14" ht="27.6" hidden="1">
      <c r="A30" s="752"/>
      <c r="B30" s="754"/>
      <c r="C30" s="15">
        <v>4</v>
      </c>
      <c r="D30" s="22" t="s">
        <v>49</v>
      </c>
      <c r="E30" s="16">
        <v>1</v>
      </c>
      <c r="F30" s="17" t="s">
        <v>244</v>
      </c>
      <c r="G30" s="18" t="s">
        <v>214</v>
      </c>
      <c r="H30" s="95" t="s">
        <v>212</v>
      </c>
      <c r="I30" s="98">
        <v>0</v>
      </c>
      <c r="J30" s="20" t="s">
        <v>213</v>
      </c>
      <c r="K30" s="21"/>
      <c r="L30" s="21" t="s">
        <v>229</v>
      </c>
      <c r="M30" s="108"/>
      <c r="N30" s="100"/>
    </row>
    <row r="31" spans="1:14" hidden="1">
      <c r="A31" s="752"/>
      <c r="B31" s="754"/>
      <c r="C31" s="15"/>
      <c r="D31" s="22"/>
      <c r="E31" s="16">
        <v>2</v>
      </c>
      <c r="F31" s="17" t="s">
        <v>50</v>
      </c>
      <c r="G31" s="18" t="s">
        <v>214</v>
      </c>
      <c r="H31" s="95" t="s">
        <v>212</v>
      </c>
      <c r="I31" s="98">
        <v>8993000</v>
      </c>
      <c r="J31" s="20" t="s">
        <v>213</v>
      </c>
      <c r="K31" s="21"/>
      <c r="L31" s="21" t="s">
        <v>229</v>
      </c>
      <c r="M31" s="108"/>
      <c r="N31" s="100"/>
    </row>
    <row r="32" spans="1:14" ht="27.6" hidden="1">
      <c r="A32" s="752"/>
      <c r="B32" s="754"/>
      <c r="C32" s="15"/>
      <c r="D32" s="22"/>
      <c r="E32" s="16">
        <v>3</v>
      </c>
      <c r="F32" s="17" t="s">
        <v>51</v>
      </c>
      <c r="G32" s="18" t="s">
        <v>214</v>
      </c>
      <c r="H32" s="95" t="s">
        <v>212</v>
      </c>
      <c r="I32" s="98">
        <v>4496000</v>
      </c>
      <c r="J32" s="20" t="s">
        <v>213</v>
      </c>
      <c r="K32" s="21"/>
      <c r="L32" s="21" t="s">
        <v>229</v>
      </c>
      <c r="M32" s="108"/>
      <c r="N32" s="100"/>
    </row>
    <row r="33" spans="1:14" hidden="1">
      <c r="A33" s="752"/>
      <c r="B33" s="754"/>
      <c r="C33" s="15"/>
      <c r="D33" s="22"/>
      <c r="E33" s="16">
        <v>4</v>
      </c>
      <c r="F33" s="17" t="s">
        <v>52</v>
      </c>
      <c r="G33" s="18" t="s">
        <v>214</v>
      </c>
      <c r="H33" s="95" t="s">
        <v>212</v>
      </c>
      <c r="I33" s="98">
        <v>8993000</v>
      </c>
      <c r="J33" s="20" t="s">
        <v>213</v>
      </c>
      <c r="K33" s="21"/>
      <c r="L33" s="21" t="s">
        <v>229</v>
      </c>
      <c r="M33" s="108"/>
      <c r="N33" s="100"/>
    </row>
    <row r="34" spans="1:14" ht="27.6" hidden="1">
      <c r="A34" s="752"/>
      <c r="B34" s="754"/>
      <c r="C34" s="15"/>
      <c r="D34" s="22"/>
      <c r="E34" s="16">
        <v>5</v>
      </c>
      <c r="F34" s="17" t="s">
        <v>53</v>
      </c>
      <c r="G34" s="18" t="s">
        <v>214</v>
      </c>
      <c r="H34" s="95" t="s">
        <v>212</v>
      </c>
      <c r="I34" s="97">
        <v>8993000</v>
      </c>
      <c r="J34" s="20" t="s">
        <v>213</v>
      </c>
      <c r="K34" s="21"/>
      <c r="L34" s="21" t="s">
        <v>229</v>
      </c>
      <c r="M34" s="108"/>
      <c r="N34" s="100"/>
    </row>
    <row r="35" spans="1:14" ht="27.6" hidden="1">
      <c r="A35" s="752"/>
      <c r="B35" s="754"/>
      <c r="C35" s="15"/>
      <c r="D35" s="22"/>
      <c r="E35" s="16">
        <v>6</v>
      </c>
      <c r="F35" s="17" t="s">
        <v>54</v>
      </c>
      <c r="G35" s="18" t="s">
        <v>214</v>
      </c>
      <c r="H35" s="95" t="s">
        <v>212</v>
      </c>
      <c r="I35" s="98">
        <v>4496000</v>
      </c>
      <c r="J35" s="20" t="s">
        <v>213</v>
      </c>
      <c r="K35" s="21"/>
      <c r="L35" s="21" t="s">
        <v>229</v>
      </c>
      <c r="M35" s="108"/>
      <c r="N35" s="100"/>
    </row>
    <row r="36" spans="1:14" hidden="1">
      <c r="A36" s="752"/>
      <c r="B36" s="754"/>
      <c r="C36" s="15"/>
      <c r="D36" s="22"/>
      <c r="E36" s="16"/>
      <c r="F36" s="17"/>
      <c r="G36" s="18"/>
      <c r="H36" s="95"/>
      <c r="I36" s="98"/>
      <c r="J36" s="20"/>
      <c r="K36" s="21"/>
      <c r="L36" s="21"/>
      <c r="M36" s="108"/>
      <c r="N36" s="100"/>
    </row>
    <row r="37" spans="1:14" ht="27.6" hidden="1">
      <c r="A37" s="752"/>
      <c r="B37" s="754"/>
      <c r="C37" s="15">
        <v>5</v>
      </c>
      <c r="D37" s="22" t="s">
        <v>55</v>
      </c>
      <c r="E37" s="16">
        <v>1</v>
      </c>
      <c r="F37" s="17" t="s">
        <v>56</v>
      </c>
      <c r="G37" s="18" t="s">
        <v>214</v>
      </c>
      <c r="H37" s="95" t="s">
        <v>212</v>
      </c>
      <c r="I37" s="98">
        <v>4496000</v>
      </c>
      <c r="J37" s="20" t="s">
        <v>213</v>
      </c>
      <c r="K37" s="21"/>
      <c r="L37" s="21" t="s">
        <v>229</v>
      </c>
      <c r="M37" s="108"/>
      <c r="N37" s="100"/>
    </row>
    <row r="38" spans="1:14" ht="27.6" hidden="1">
      <c r="A38" s="752"/>
      <c r="B38" s="754"/>
      <c r="C38" s="15"/>
      <c r="D38" s="25"/>
      <c r="E38" s="16">
        <v>2</v>
      </c>
      <c r="F38" s="17" t="s">
        <v>57</v>
      </c>
      <c r="G38" s="18" t="s">
        <v>214</v>
      </c>
      <c r="H38" s="95" t="s">
        <v>212</v>
      </c>
      <c r="I38" s="98">
        <v>4496000</v>
      </c>
      <c r="J38" s="20" t="s">
        <v>213</v>
      </c>
      <c r="K38" s="21"/>
      <c r="L38" s="21" t="s">
        <v>229</v>
      </c>
      <c r="M38" s="108"/>
      <c r="N38" s="100"/>
    </row>
    <row r="39" spans="1:14" ht="15" hidden="1" customHeight="1">
      <c r="A39" s="752"/>
      <c r="B39" s="754"/>
      <c r="C39" s="15"/>
      <c r="D39" s="26"/>
      <c r="E39" s="16">
        <v>3</v>
      </c>
      <c r="F39" s="17" t="s">
        <v>58</v>
      </c>
      <c r="G39" s="18" t="s">
        <v>214</v>
      </c>
      <c r="H39" s="95" t="s">
        <v>212</v>
      </c>
      <c r="I39" s="97">
        <v>4496000</v>
      </c>
      <c r="J39" s="20" t="s">
        <v>213</v>
      </c>
      <c r="K39" s="21"/>
      <c r="L39" s="21" t="s">
        <v>229</v>
      </c>
      <c r="M39" s="108"/>
      <c r="N39" s="100"/>
    </row>
    <row r="40" spans="1:14" ht="15" hidden="1" customHeight="1">
      <c r="A40" s="752"/>
      <c r="B40" s="754"/>
      <c r="C40" s="15"/>
      <c r="D40" s="27"/>
      <c r="E40" s="16">
        <v>4</v>
      </c>
      <c r="F40" s="17" t="s">
        <v>59</v>
      </c>
      <c r="G40" s="18" t="s">
        <v>214</v>
      </c>
      <c r="H40" s="95" t="s">
        <v>212</v>
      </c>
      <c r="I40" s="97">
        <v>4496000</v>
      </c>
      <c r="J40" s="20" t="s">
        <v>213</v>
      </c>
      <c r="K40" s="21"/>
      <c r="L40" s="21" t="s">
        <v>229</v>
      </c>
      <c r="M40" s="108"/>
      <c r="N40" s="100"/>
    </row>
    <row r="41" spans="1:14" ht="15" hidden="1" customHeight="1">
      <c r="A41" s="752"/>
      <c r="B41" s="754"/>
      <c r="C41" s="15"/>
      <c r="D41" s="27"/>
      <c r="E41" s="16"/>
      <c r="F41" s="17"/>
      <c r="G41" s="18"/>
      <c r="H41" s="95"/>
      <c r="I41" s="98"/>
      <c r="J41" s="20"/>
      <c r="K41" s="21"/>
      <c r="L41" s="21"/>
      <c r="M41" s="108"/>
      <c r="N41" s="100"/>
    </row>
    <row r="42" spans="1:14" ht="15" hidden="1" customHeight="1">
      <c r="A42" s="752"/>
      <c r="B42" s="754"/>
      <c r="C42" s="15">
        <v>6</v>
      </c>
      <c r="D42" s="27" t="s">
        <v>60</v>
      </c>
      <c r="E42" s="16">
        <v>1</v>
      </c>
      <c r="F42" s="17" t="s">
        <v>233</v>
      </c>
      <c r="G42" s="18" t="s">
        <v>214</v>
      </c>
      <c r="H42" s="95" t="s">
        <v>212</v>
      </c>
      <c r="I42" s="98">
        <v>0</v>
      </c>
      <c r="J42" s="20" t="s">
        <v>213</v>
      </c>
      <c r="K42" s="21"/>
      <c r="L42" s="21" t="s">
        <v>229</v>
      </c>
      <c r="M42" s="108"/>
      <c r="N42" s="100"/>
    </row>
    <row r="43" spans="1:14" ht="27.6" hidden="1">
      <c r="A43" s="752"/>
      <c r="B43" s="754"/>
      <c r="C43" s="15"/>
      <c r="D43" s="27"/>
      <c r="E43" s="16">
        <v>2</v>
      </c>
      <c r="F43" s="17" t="s">
        <v>61</v>
      </c>
      <c r="G43" s="18" t="s">
        <v>214</v>
      </c>
      <c r="H43" s="95" t="s">
        <v>212</v>
      </c>
      <c r="I43" s="98">
        <v>6744000</v>
      </c>
      <c r="J43" s="20" t="s">
        <v>213</v>
      </c>
      <c r="K43" s="21"/>
      <c r="L43" s="21" t="s">
        <v>229</v>
      </c>
      <c r="M43" s="108"/>
      <c r="N43" s="100"/>
    </row>
    <row r="44" spans="1:14" ht="27.6" hidden="1">
      <c r="A44" s="752"/>
      <c r="B44" s="754"/>
      <c r="C44" s="15"/>
      <c r="D44" s="22"/>
      <c r="E44" s="16">
        <v>3</v>
      </c>
      <c r="F44" s="17" t="s">
        <v>62</v>
      </c>
      <c r="G44" s="18" t="s">
        <v>214</v>
      </c>
      <c r="H44" s="95" t="s">
        <v>212</v>
      </c>
      <c r="I44" s="97">
        <v>6744000</v>
      </c>
      <c r="J44" s="20" t="s">
        <v>213</v>
      </c>
      <c r="K44" s="21"/>
      <c r="L44" s="21" t="s">
        <v>229</v>
      </c>
      <c r="M44" s="108"/>
      <c r="N44" s="100"/>
    </row>
    <row r="45" spans="1:14" ht="27.6" hidden="1">
      <c r="A45" s="752"/>
      <c r="B45" s="754"/>
      <c r="C45" s="15"/>
      <c r="D45" s="22"/>
      <c r="E45" s="16">
        <v>4</v>
      </c>
      <c r="F45" s="17" t="s">
        <v>63</v>
      </c>
      <c r="G45" s="18" t="s">
        <v>214</v>
      </c>
      <c r="H45" s="95" t="s">
        <v>212</v>
      </c>
      <c r="I45" s="98">
        <v>6744000</v>
      </c>
      <c r="J45" s="20" t="s">
        <v>213</v>
      </c>
      <c r="K45" s="21"/>
      <c r="L45" s="21" t="s">
        <v>229</v>
      </c>
      <c r="M45" s="108"/>
      <c r="N45" s="100"/>
    </row>
    <row r="46" spans="1:14" hidden="1">
      <c r="A46" s="752"/>
      <c r="B46" s="754"/>
      <c r="C46" s="15"/>
      <c r="D46" s="22"/>
      <c r="E46" s="16"/>
      <c r="F46" s="17"/>
      <c r="G46" s="18"/>
      <c r="H46" s="95"/>
      <c r="I46" s="98"/>
      <c r="J46" s="20"/>
      <c r="K46" s="21"/>
      <c r="L46" s="21"/>
      <c r="M46" s="108"/>
      <c r="N46" s="100"/>
    </row>
    <row r="47" spans="1:14" ht="41.4" hidden="1">
      <c r="A47" s="752"/>
      <c r="B47" s="754"/>
      <c r="C47" s="15">
        <v>7</v>
      </c>
      <c r="D47" s="1" t="s">
        <v>64</v>
      </c>
      <c r="E47" s="16">
        <v>1</v>
      </c>
      <c r="F47" s="17" t="s">
        <v>65</v>
      </c>
      <c r="G47" s="18" t="s">
        <v>214</v>
      </c>
      <c r="H47" s="95" t="s">
        <v>212</v>
      </c>
      <c r="I47" s="98">
        <v>8993000</v>
      </c>
      <c r="J47" s="20" t="s">
        <v>213</v>
      </c>
      <c r="K47" s="21"/>
      <c r="L47" s="21" t="s">
        <v>229</v>
      </c>
      <c r="M47" s="108"/>
      <c r="N47" s="100"/>
    </row>
    <row r="48" spans="1:14" ht="15" hidden="1" customHeight="1">
      <c r="A48" s="752"/>
      <c r="B48" s="754"/>
      <c r="C48" s="15"/>
      <c r="D48" s="1"/>
      <c r="E48" s="16">
        <v>2</v>
      </c>
      <c r="F48" s="17" t="s">
        <v>66</v>
      </c>
      <c r="G48" s="18" t="s">
        <v>214</v>
      </c>
      <c r="H48" s="95" t="s">
        <v>212</v>
      </c>
      <c r="I48" s="97">
        <v>4496000</v>
      </c>
      <c r="J48" s="20" t="s">
        <v>213</v>
      </c>
      <c r="K48" s="21"/>
      <c r="L48" s="21" t="s">
        <v>229</v>
      </c>
      <c r="M48" s="108"/>
      <c r="N48" s="100"/>
    </row>
    <row r="49" spans="1:14" hidden="1">
      <c r="A49" s="752"/>
      <c r="B49" s="754"/>
      <c r="C49" s="15"/>
      <c r="D49" s="22"/>
      <c r="E49" s="16">
        <v>3</v>
      </c>
      <c r="F49" s="17" t="s">
        <v>67</v>
      </c>
      <c r="G49" s="18" t="s">
        <v>214</v>
      </c>
      <c r="H49" s="95" t="s">
        <v>212</v>
      </c>
      <c r="I49" s="97">
        <v>4496000</v>
      </c>
      <c r="J49" s="20" t="s">
        <v>213</v>
      </c>
      <c r="K49" s="21"/>
      <c r="L49" s="21" t="s">
        <v>229</v>
      </c>
      <c r="M49" s="108"/>
      <c r="N49" s="100"/>
    </row>
    <row r="50" spans="1:14" ht="27.6" hidden="1">
      <c r="A50" s="752"/>
      <c r="B50" s="754"/>
      <c r="C50" s="15"/>
      <c r="D50" s="22"/>
      <c r="E50" s="16">
        <v>4</v>
      </c>
      <c r="F50" s="17" t="s">
        <v>232</v>
      </c>
      <c r="G50" s="18" t="s">
        <v>214</v>
      </c>
      <c r="H50" s="95" t="s">
        <v>212</v>
      </c>
      <c r="I50" s="97">
        <v>0</v>
      </c>
      <c r="J50" s="20" t="s">
        <v>213</v>
      </c>
      <c r="K50" s="21"/>
      <c r="L50" s="21" t="s">
        <v>229</v>
      </c>
      <c r="M50" s="108"/>
      <c r="N50" s="100"/>
    </row>
    <row r="51" spans="1:14" ht="15" hidden="1" customHeight="1">
      <c r="A51" s="752"/>
      <c r="B51" s="754"/>
      <c r="C51" s="15"/>
      <c r="D51" s="1"/>
      <c r="E51" s="16">
        <v>5</v>
      </c>
      <c r="F51" s="28" t="s">
        <v>68</v>
      </c>
      <c r="G51" s="20" t="s">
        <v>214</v>
      </c>
      <c r="H51" s="95" t="s">
        <v>212</v>
      </c>
      <c r="I51" s="97">
        <v>0</v>
      </c>
      <c r="J51" s="20" t="s">
        <v>213</v>
      </c>
      <c r="K51" s="21"/>
      <c r="L51" s="24" t="s">
        <v>229</v>
      </c>
      <c r="M51" s="108"/>
      <c r="N51" s="100"/>
    </row>
    <row r="52" spans="1:14" ht="15" hidden="1" customHeight="1">
      <c r="A52" s="752"/>
      <c r="B52" s="754"/>
      <c r="C52" s="15"/>
      <c r="D52" s="29"/>
      <c r="E52" s="30"/>
      <c r="F52" s="31"/>
      <c r="G52" s="20"/>
      <c r="H52" s="95"/>
      <c r="I52" s="98">
        <v>0</v>
      </c>
      <c r="J52" s="20"/>
      <c r="K52" s="21"/>
      <c r="L52" s="24"/>
      <c r="M52" s="108"/>
      <c r="N52" s="100"/>
    </row>
    <row r="53" spans="1:14" ht="15" hidden="1" customHeight="1">
      <c r="A53" s="752"/>
      <c r="B53" s="754"/>
      <c r="C53" s="15">
        <v>8</v>
      </c>
      <c r="D53" s="1" t="s">
        <v>69</v>
      </c>
      <c r="E53" s="30">
        <v>1</v>
      </c>
      <c r="F53" s="32" t="s">
        <v>70</v>
      </c>
      <c r="G53" s="20" t="s">
        <v>214</v>
      </c>
      <c r="H53" s="95" t="s">
        <v>212</v>
      </c>
      <c r="I53" s="98">
        <v>0</v>
      </c>
      <c r="J53" s="20" t="s">
        <v>213</v>
      </c>
      <c r="K53" s="21"/>
      <c r="L53" s="24" t="s">
        <v>229</v>
      </c>
      <c r="M53" s="108"/>
      <c r="N53" s="100"/>
    </row>
    <row r="54" spans="1:14" ht="15" hidden="1" customHeight="1">
      <c r="A54" s="752"/>
      <c r="B54" s="754"/>
      <c r="C54" s="15"/>
      <c r="D54" s="1"/>
      <c r="E54" s="30">
        <v>2</v>
      </c>
      <c r="F54" s="28" t="s">
        <v>71</v>
      </c>
      <c r="G54" s="20" t="s">
        <v>214</v>
      </c>
      <c r="H54" s="95" t="s">
        <v>212</v>
      </c>
      <c r="I54" s="97">
        <v>8993000</v>
      </c>
      <c r="J54" s="20" t="s">
        <v>213</v>
      </c>
      <c r="K54" s="21"/>
      <c r="L54" s="24" t="s">
        <v>229</v>
      </c>
      <c r="M54" s="108"/>
      <c r="N54" s="100"/>
    </row>
    <row r="55" spans="1:14" ht="15" hidden="1" customHeight="1">
      <c r="A55" s="752"/>
      <c r="B55" s="754"/>
      <c r="C55" s="15"/>
      <c r="D55" s="1"/>
      <c r="E55" s="16">
        <v>3</v>
      </c>
      <c r="F55" s="28" t="s">
        <v>72</v>
      </c>
      <c r="G55" s="20" t="s">
        <v>214</v>
      </c>
      <c r="H55" s="95" t="s">
        <v>212</v>
      </c>
      <c r="I55" s="98">
        <v>4496000</v>
      </c>
      <c r="J55" s="20" t="s">
        <v>213</v>
      </c>
      <c r="K55" s="21"/>
      <c r="L55" s="21" t="s">
        <v>229</v>
      </c>
      <c r="M55" s="108"/>
      <c r="N55" s="100"/>
    </row>
    <row r="56" spans="1:14" ht="15" hidden="1" customHeight="1">
      <c r="A56" s="752"/>
      <c r="B56" s="754"/>
      <c r="C56" s="15"/>
      <c r="D56" s="1"/>
      <c r="E56" s="16"/>
      <c r="F56" s="28"/>
      <c r="G56" s="20"/>
      <c r="H56" s="95"/>
      <c r="I56" s="98">
        <v>0</v>
      </c>
      <c r="J56" s="20"/>
      <c r="K56" s="21"/>
      <c r="L56" s="24"/>
      <c r="M56" s="108"/>
      <c r="N56" s="100"/>
    </row>
    <row r="57" spans="1:14" ht="15" hidden="1" customHeight="1">
      <c r="A57" s="752"/>
      <c r="B57" s="754"/>
      <c r="C57" s="15">
        <v>9</v>
      </c>
      <c r="D57" s="33" t="s">
        <v>15</v>
      </c>
      <c r="E57" s="16">
        <v>1</v>
      </c>
      <c r="F57" s="28" t="s">
        <v>73</v>
      </c>
      <c r="G57" s="20" t="s">
        <v>214</v>
      </c>
      <c r="H57" s="95" t="s">
        <v>212</v>
      </c>
      <c r="I57" s="98">
        <v>125902000</v>
      </c>
      <c r="J57" s="20" t="s">
        <v>213</v>
      </c>
      <c r="K57" s="21"/>
      <c r="L57" s="21" t="s">
        <v>229</v>
      </c>
      <c r="M57" s="108"/>
      <c r="N57" s="100"/>
    </row>
    <row r="58" spans="1:14" ht="27.6" hidden="1">
      <c r="A58" s="752"/>
      <c r="B58" s="754"/>
      <c r="C58" s="15"/>
      <c r="D58" s="22"/>
      <c r="E58" s="16">
        <v>2</v>
      </c>
      <c r="F58" s="28" t="s">
        <v>74</v>
      </c>
      <c r="G58" s="34" t="s">
        <v>214</v>
      </c>
      <c r="H58" s="95" t="s">
        <v>212</v>
      </c>
      <c r="I58" s="98">
        <v>58079000</v>
      </c>
      <c r="J58" s="34" t="s">
        <v>213</v>
      </c>
      <c r="K58" s="35"/>
      <c r="L58" s="35" t="s">
        <v>229</v>
      </c>
      <c r="M58" s="109"/>
      <c r="N58" s="101"/>
    </row>
    <row r="59" spans="1:14" ht="27.6" hidden="1">
      <c r="A59" s="752"/>
      <c r="B59" s="754"/>
      <c r="C59" s="15"/>
      <c r="D59" s="22"/>
      <c r="E59" s="16">
        <v>3</v>
      </c>
      <c r="F59" s="28" t="s">
        <v>75</v>
      </c>
      <c r="G59" s="34" t="s">
        <v>214</v>
      </c>
      <c r="H59" s="95" t="s">
        <v>212</v>
      </c>
      <c r="I59" s="98">
        <v>13489000</v>
      </c>
      <c r="J59" s="34" t="s">
        <v>213</v>
      </c>
      <c r="K59" s="35"/>
      <c r="L59" s="35" t="s">
        <v>229</v>
      </c>
      <c r="M59" s="109"/>
      <c r="N59" s="101"/>
    </row>
    <row r="60" spans="1:14" hidden="1">
      <c r="A60" s="752"/>
      <c r="B60" s="754"/>
      <c r="C60" s="15"/>
      <c r="D60" s="22"/>
      <c r="E60" s="16">
        <v>4</v>
      </c>
      <c r="F60" s="28" t="s">
        <v>76</v>
      </c>
      <c r="G60" s="34" t="s">
        <v>214</v>
      </c>
      <c r="H60" s="95" t="s">
        <v>212</v>
      </c>
      <c r="I60" s="98">
        <v>26979000</v>
      </c>
      <c r="J60" s="34" t="s">
        <v>213</v>
      </c>
      <c r="K60" s="35"/>
      <c r="L60" s="35" t="s">
        <v>229</v>
      </c>
      <c r="M60" s="109"/>
      <c r="N60" s="101"/>
    </row>
    <row r="61" spans="1:14" ht="27.6" hidden="1">
      <c r="A61" s="752"/>
      <c r="B61" s="754"/>
      <c r="C61" s="15"/>
      <c r="D61" s="22"/>
      <c r="E61" s="30">
        <v>5</v>
      </c>
      <c r="F61" s="37" t="s">
        <v>77</v>
      </c>
      <c r="G61" s="34" t="s">
        <v>214</v>
      </c>
      <c r="H61" s="95" t="s">
        <v>212</v>
      </c>
      <c r="I61" s="98">
        <v>15737000</v>
      </c>
      <c r="J61" s="34" t="s">
        <v>213</v>
      </c>
      <c r="K61" s="35"/>
      <c r="L61" s="35" t="s">
        <v>229</v>
      </c>
      <c r="M61" s="109"/>
      <c r="N61" s="101"/>
    </row>
    <row r="62" spans="1:14" hidden="1">
      <c r="A62" s="752"/>
      <c r="B62" s="754"/>
      <c r="C62" s="15"/>
      <c r="D62" s="22"/>
      <c r="E62" s="30">
        <v>6</v>
      </c>
      <c r="F62" s="37" t="s">
        <v>16</v>
      </c>
      <c r="G62" s="34" t="s">
        <v>214</v>
      </c>
      <c r="H62" s="95" t="s">
        <v>212</v>
      </c>
      <c r="I62" s="97">
        <v>11241000</v>
      </c>
      <c r="J62" s="34" t="s">
        <v>213</v>
      </c>
      <c r="K62" s="35"/>
      <c r="L62" s="35" t="s">
        <v>229</v>
      </c>
      <c r="M62" s="109"/>
      <c r="N62" s="101"/>
    </row>
    <row r="63" spans="1:14" ht="18" hidden="1" customHeight="1">
      <c r="A63" s="752"/>
      <c r="B63" s="754"/>
      <c r="C63" s="15"/>
      <c r="D63" s="22"/>
      <c r="E63" s="30">
        <v>7</v>
      </c>
      <c r="F63" s="37" t="s">
        <v>78</v>
      </c>
      <c r="G63" s="34" t="s">
        <v>214</v>
      </c>
      <c r="H63" s="95" t="s">
        <v>212</v>
      </c>
      <c r="I63" s="97">
        <v>8993000</v>
      </c>
      <c r="J63" s="34" t="s">
        <v>213</v>
      </c>
      <c r="K63" s="35"/>
      <c r="L63" s="35" t="s">
        <v>229</v>
      </c>
      <c r="M63" s="109"/>
      <c r="N63" s="101"/>
    </row>
    <row r="64" spans="1:14" hidden="1">
      <c r="A64" s="752"/>
      <c r="B64" s="754"/>
      <c r="C64" s="15"/>
      <c r="D64" s="22"/>
      <c r="E64" s="30"/>
      <c r="F64" s="38"/>
      <c r="G64" s="34"/>
      <c r="H64" s="95"/>
      <c r="I64" s="98">
        <v>0</v>
      </c>
      <c r="J64" s="34"/>
      <c r="K64" s="35"/>
      <c r="L64" s="35"/>
      <c r="M64" s="109"/>
      <c r="N64" s="101"/>
    </row>
    <row r="65" spans="1:14" ht="18" hidden="1" customHeight="1">
      <c r="A65" s="752"/>
      <c r="B65" s="754"/>
      <c r="C65" s="15">
        <v>10</v>
      </c>
      <c r="D65" s="22" t="s">
        <v>234</v>
      </c>
      <c r="E65" s="30">
        <v>1</v>
      </c>
      <c r="F65" s="38" t="s">
        <v>230</v>
      </c>
      <c r="G65" s="34" t="s">
        <v>214</v>
      </c>
      <c r="H65" s="95" t="s">
        <v>212</v>
      </c>
      <c r="I65" s="98">
        <v>0</v>
      </c>
      <c r="J65" s="34" t="s">
        <v>213</v>
      </c>
      <c r="K65" s="35"/>
      <c r="L65" s="35" t="s">
        <v>229</v>
      </c>
      <c r="M65" s="109"/>
      <c r="N65" s="101"/>
    </row>
    <row r="66" spans="1:14" hidden="1">
      <c r="A66" s="752"/>
      <c r="B66" s="754"/>
      <c r="C66" s="15"/>
      <c r="D66" s="22"/>
      <c r="E66" s="30">
        <v>2</v>
      </c>
      <c r="F66" s="38" t="s">
        <v>231</v>
      </c>
      <c r="G66" s="34" t="s">
        <v>214</v>
      </c>
      <c r="H66" s="95" t="s">
        <v>212</v>
      </c>
      <c r="I66" s="98">
        <v>0</v>
      </c>
      <c r="J66" s="34" t="s">
        <v>213</v>
      </c>
      <c r="K66" s="35"/>
      <c r="L66" s="35" t="s">
        <v>229</v>
      </c>
      <c r="M66" s="109"/>
      <c r="N66" s="101"/>
    </row>
    <row r="67" spans="1:14" hidden="1">
      <c r="A67" s="752"/>
      <c r="B67" s="754"/>
      <c r="C67" s="15"/>
      <c r="D67" s="22"/>
      <c r="E67" s="30">
        <v>3</v>
      </c>
      <c r="F67" s="38" t="s">
        <v>79</v>
      </c>
      <c r="G67" s="34" t="s">
        <v>214</v>
      </c>
      <c r="H67" s="95" t="s">
        <v>212</v>
      </c>
      <c r="I67" s="98">
        <v>4496000</v>
      </c>
      <c r="J67" s="34" t="s">
        <v>213</v>
      </c>
      <c r="K67" s="35"/>
      <c r="L67" s="35" t="s">
        <v>229</v>
      </c>
      <c r="M67" s="109"/>
      <c r="N67" s="101"/>
    </row>
    <row r="68" spans="1:14" hidden="1">
      <c r="A68" s="752"/>
      <c r="B68" s="754"/>
      <c r="C68" s="15"/>
      <c r="D68" s="22"/>
      <c r="E68" s="30">
        <v>4</v>
      </c>
      <c r="F68" s="38" t="s">
        <v>80</v>
      </c>
      <c r="G68" s="34" t="s">
        <v>214</v>
      </c>
      <c r="H68" s="95" t="s">
        <v>212</v>
      </c>
      <c r="I68" s="98">
        <v>4496000</v>
      </c>
      <c r="J68" s="34" t="s">
        <v>213</v>
      </c>
      <c r="K68" s="35"/>
      <c r="L68" s="35" t="s">
        <v>229</v>
      </c>
      <c r="M68" s="109"/>
      <c r="N68" s="101"/>
    </row>
    <row r="69" spans="1:14" hidden="1">
      <c r="A69" s="752"/>
      <c r="B69" s="754"/>
      <c r="C69" s="15"/>
      <c r="D69" s="22"/>
      <c r="E69" s="30">
        <v>5</v>
      </c>
      <c r="F69" s="38" t="s">
        <v>81</v>
      </c>
      <c r="G69" s="34" t="s">
        <v>214</v>
      </c>
      <c r="H69" s="95" t="s">
        <v>212</v>
      </c>
      <c r="I69" s="98">
        <v>4496000</v>
      </c>
      <c r="J69" s="34" t="s">
        <v>213</v>
      </c>
      <c r="K69" s="35"/>
      <c r="L69" s="35" t="s">
        <v>229</v>
      </c>
      <c r="M69" s="109"/>
      <c r="N69" s="101"/>
    </row>
    <row r="70" spans="1:14" hidden="1">
      <c r="A70" s="752"/>
      <c r="B70" s="754"/>
      <c r="C70" s="15"/>
      <c r="D70" s="22"/>
      <c r="E70" s="30"/>
      <c r="F70" s="38"/>
      <c r="G70" s="34"/>
      <c r="H70" s="95"/>
      <c r="I70" s="19"/>
      <c r="J70" s="34"/>
      <c r="K70" s="35"/>
      <c r="L70" s="35"/>
      <c r="M70" s="109"/>
      <c r="N70" s="101"/>
    </row>
    <row r="71" spans="1:14" ht="14.4" hidden="1" thickBot="1">
      <c r="A71" s="752"/>
      <c r="B71" s="754"/>
      <c r="C71" s="15"/>
      <c r="D71" s="22"/>
      <c r="E71" s="30"/>
      <c r="F71" s="38"/>
      <c r="G71" s="34"/>
      <c r="H71" s="95"/>
      <c r="I71" s="19"/>
      <c r="J71" s="34"/>
      <c r="K71" s="35"/>
      <c r="L71" s="39"/>
      <c r="M71" s="109"/>
      <c r="N71" s="101"/>
    </row>
    <row r="72" spans="1:14" ht="14.4" hidden="1" thickBot="1">
      <c r="A72" s="40" t="s">
        <v>17</v>
      </c>
      <c r="B72" s="41"/>
      <c r="C72" s="41"/>
      <c r="D72" s="41"/>
      <c r="E72" s="41"/>
      <c r="F72" s="41"/>
      <c r="G72" s="41"/>
      <c r="H72" s="41"/>
      <c r="I72" s="42">
        <f>SUM(I8:I71)</f>
        <v>449650000</v>
      </c>
      <c r="J72" s="43"/>
      <c r="K72" s="43"/>
      <c r="L72" s="110"/>
      <c r="M72" s="111"/>
      <c r="N72" s="102"/>
    </row>
    <row r="73" spans="1:14" ht="12.75" hidden="1" customHeight="1">
      <c r="A73" s="757">
        <v>2</v>
      </c>
      <c r="B73" s="745" t="s">
        <v>18</v>
      </c>
      <c r="C73" s="45">
        <v>1</v>
      </c>
      <c r="D73" s="46" t="s">
        <v>206</v>
      </c>
      <c r="E73" s="47">
        <v>1</v>
      </c>
      <c r="F73" s="48" t="s">
        <v>82</v>
      </c>
      <c r="G73" s="13" t="s">
        <v>214</v>
      </c>
      <c r="H73" s="13" t="s">
        <v>212</v>
      </c>
      <c r="I73" s="97">
        <v>23655000</v>
      </c>
      <c r="J73" s="13" t="s">
        <v>220</v>
      </c>
      <c r="K73" s="14"/>
      <c r="L73" s="14" t="s">
        <v>229</v>
      </c>
      <c r="M73" s="107"/>
      <c r="N73" s="99"/>
    </row>
    <row r="74" spans="1:14" ht="12.75" hidden="1" customHeight="1">
      <c r="A74" s="758"/>
      <c r="B74" s="746"/>
      <c r="C74" s="28"/>
      <c r="D74" s="49"/>
      <c r="E74" s="50">
        <v>2</v>
      </c>
      <c r="F74" s="51" t="s">
        <v>83</v>
      </c>
      <c r="G74" s="20" t="s">
        <v>214</v>
      </c>
      <c r="H74" s="20" t="s">
        <v>212</v>
      </c>
      <c r="I74" s="98">
        <v>10752000</v>
      </c>
      <c r="J74" s="34" t="s">
        <v>220</v>
      </c>
      <c r="K74" s="35"/>
      <c r="L74" s="35" t="s">
        <v>229</v>
      </c>
      <c r="M74" s="109"/>
      <c r="N74" s="101"/>
    </row>
    <row r="75" spans="1:14" ht="12.75" hidden="1" customHeight="1">
      <c r="A75" s="758"/>
      <c r="B75" s="746"/>
      <c r="C75" s="28"/>
      <c r="E75" s="50">
        <v>3</v>
      </c>
      <c r="F75" s="51" t="s">
        <v>84</v>
      </c>
      <c r="G75" s="34" t="s">
        <v>214</v>
      </c>
      <c r="H75" s="34" t="s">
        <v>212</v>
      </c>
      <c r="I75" s="98">
        <v>19354000</v>
      </c>
      <c r="J75" s="34" t="s">
        <v>220</v>
      </c>
      <c r="K75" s="35"/>
      <c r="L75" s="35" t="s">
        <v>229</v>
      </c>
      <c r="M75" s="109"/>
      <c r="N75" s="101"/>
    </row>
    <row r="76" spans="1:14" ht="12.75" hidden="1" customHeight="1">
      <c r="A76" s="758"/>
      <c r="B76" s="746"/>
      <c r="C76" s="28"/>
      <c r="D76" s="49"/>
      <c r="E76" s="50">
        <v>4</v>
      </c>
      <c r="F76" s="51" t="s">
        <v>85</v>
      </c>
      <c r="G76" s="34" t="s">
        <v>214</v>
      </c>
      <c r="H76" s="34" t="s">
        <v>212</v>
      </c>
      <c r="I76" s="98">
        <v>13978000</v>
      </c>
      <c r="J76" s="34" t="s">
        <v>220</v>
      </c>
      <c r="K76" s="35"/>
      <c r="L76" s="35" t="s">
        <v>229</v>
      </c>
      <c r="M76" s="109"/>
      <c r="N76" s="101"/>
    </row>
    <row r="77" spans="1:14" ht="12.75" hidden="1" customHeight="1">
      <c r="A77" s="758"/>
      <c r="B77" s="746"/>
      <c r="C77" s="28"/>
      <c r="D77" s="49"/>
      <c r="E77" s="50">
        <v>5</v>
      </c>
      <c r="F77" s="51" t="s">
        <v>86</v>
      </c>
      <c r="G77" s="34" t="s">
        <v>214</v>
      </c>
      <c r="H77" s="34" t="s">
        <v>212</v>
      </c>
      <c r="I77" s="98">
        <v>23655000</v>
      </c>
      <c r="J77" s="34" t="s">
        <v>220</v>
      </c>
      <c r="K77" s="35"/>
      <c r="L77" s="35" t="s">
        <v>229</v>
      </c>
      <c r="M77" s="109"/>
      <c r="N77" s="101"/>
    </row>
    <row r="78" spans="1:14" ht="12.75" hidden="1" customHeight="1">
      <c r="A78" s="758"/>
      <c r="B78" s="746"/>
      <c r="C78" s="15"/>
      <c r="D78" s="1"/>
      <c r="E78" s="50">
        <v>6</v>
      </c>
      <c r="F78" s="51" t="s">
        <v>87</v>
      </c>
      <c r="G78" s="34" t="s">
        <v>214</v>
      </c>
      <c r="H78" s="34" t="s">
        <v>212</v>
      </c>
      <c r="I78" s="98">
        <v>5376000</v>
      </c>
      <c r="J78" s="34" t="s">
        <v>220</v>
      </c>
      <c r="K78" s="35"/>
      <c r="L78" s="35" t="s">
        <v>229</v>
      </c>
      <c r="M78" s="109"/>
      <c r="N78" s="101"/>
    </row>
    <row r="79" spans="1:14" ht="12.75" hidden="1" customHeight="1">
      <c r="A79" s="758"/>
      <c r="B79" s="746"/>
      <c r="C79" s="28"/>
      <c r="D79" s="49"/>
      <c r="E79" s="50">
        <v>7</v>
      </c>
      <c r="F79" s="51" t="s">
        <v>88</v>
      </c>
      <c r="G79" s="34" t="s">
        <v>214</v>
      </c>
      <c r="H79" s="34" t="s">
        <v>212</v>
      </c>
      <c r="I79" s="98">
        <v>27956000</v>
      </c>
      <c r="J79" s="34" t="s">
        <v>220</v>
      </c>
      <c r="K79" s="35"/>
      <c r="L79" s="35" t="s">
        <v>229</v>
      </c>
      <c r="M79" s="109"/>
      <c r="N79" s="101"/>
    </row>
    <row r="80" spans="1:14" ht="12.75" hidden="1" customHeight="1">
      <c r="A80" s="758"/>
      <c r="B80" s="746"/>
      <c r="C80" s="28"/>
      <c r="D80" s="49"/>
      <c r="E80" s="50">
        <v>8</v>
      </c>
      <c r="F80" s="51" t="s">
        <v>89</v>
      </c>
      <c r="G80" s="34" t="s">
        <v>214</v>
      </c>
      <c r="H80" s="34" t="s">
        <v>212</v>
      </c>
      <c r="I80" s="98">
        <v>0</v>
      </c>
      <c r="J80" s="34" t="s">
        <v>236</v>
      </c>
      <c r="K80" s="35"/>
      <c r="L80" s="109"/>
      <c r="M80" s="109"/>
      <c r="N80" s="91"/>
    </row>
    <row r="81" spans="1:14" ht="12.75" hidden="1" customHeight="1">
      <c r="A81" s="758"/>
      <c r="B81" s="746"/>
      <c r="C81" s="28"/>
      <c r="D81" s="49"/>
      <c r="E81" s="50">
        <v>9</v>
      </c>
      <c r="F81" s="51" t="s">
        <v>90</v>
      </c>
      <c r="G81" s="34" t="s">
        <v>214</v>
      </c>
      <c r="H81" s="34" t="s">
        <v>212</v>
      </c>
      <c r="I81" s="98">
        <v>0</v>
      </c>
      <c r="J81" s="34" t="s">
        <v>236</v>
      </c>
      <c r="K81" s="35"/>
      <c r="L81" s="109"/>
      <c r="M81" s="109"/>
      <c r="N81" s="101"/>
    </row>
    <row r="82" spans="1:14" ht="12.75" hidden="1" customHeight="1">
      <c r="A82" s="758"/>
      <c r="B82" s="746"/>
      <c r="C82" s="28"/>
      <c r="D82" s="49"/>
      <c r="E82" s="50">
        <v>10</v>
      </c>
      <c r="F82" s="51" t="s">
        <v>91</v>
      </c>
      <c r="G82" s="34" t="s">
        <v>214</v>
      </c>
      <c r="H82" s="34" t="s">
        <v>212</v>
      </c>
      <c r="I82" s="98">
        <v>0</v>
      </c>
      <c r="J82" s="34" t="s">
        <v>236</v>
      </c>
      <c r="K82" s="35"/>
      <c r="L82" s="109"/>
      <c r="M82" s="109"/>
      <c r="N82" s="101"/>
    </row>
    <row r="83" spans="1:14" ht="12.75" hidden="1" customHeight="1">
      <c r="A83" s="758"/>
      <c r="B83" s="746"/>
      <c r="C83" s="15"/>
      <c r="D83" s="1"/>
      <c r="E83" s="50">
        <v>11</v>
      </c>
      <c r="F83" s="51" t="s">
        <v>92</v>
      </c>
      <c r="G83" s="34" t="s">
        <v>214</v>
      </c>
      <c r="H83" s="34" t="s">
        <v>212</v>
      </c>
      <c r="I83" s="98">
        <v>0</v>
      </c>
      <c r="J83" s="34" t="s">
        <v>236</v>
      </c>
      <c r="K83" s="35"/>
      <c r="L83" s="109"/>
      <c r="M83" s="109"/>
      <c r="N83" s="101"/>
    </row>
    <row r="84" spans="1:14" ht="12.75" hidden="1" customHeight="1">
      <c r="A84" s="758"/>
      <c r="B84" s="746"/>
      <c r="C84" s="28"/>
      <c r="D84" s="49"/>
      <c r="E84" s="50">
        <v>12</v>
      </c>
      <c r="F84" s="51" t="s">
        <v>93</v>
      </c>
      <c r="G84" s="34" t="s">
        <v>214</v>
      </c>
      <c r="H84" s="34" t="s">
        <v>212</v>
      </c>
      <c r="I84" s="98">
        <v>0</v>
      </c>
      <c r="J84" s="34" t="s">
        <v>236</v>
      </c>
      <c r="K84" s="35"/>
      <c r="L84" s="109"/>
      <c r="M84" s="109"/>
      <c r="N84" s="101"/>
    </row>
    <row r="85" spans="1:14" ht="12.75" hidden="1" customHeight="1">
      <c r="A85" s="758"/>
      <c r="B85" s="746"/>
      <c r="C85" s="28"/>
      <c r="D85" s="49"/>
      <c r="E85" s="50">
        <v>13</v>
      </c>
      <c r="F85" s="51" t="s">
        <v>122</v>
      </c>
      <c r="G85" s="34" t="s">
        <v>214</v>
      </c>
      <c r="H85" s="34" t="s">
        <v>212</v>
      </c>
      <c r="I85" s="98">
        <v>11827000</v>
      </c>
      <c r="J85" s="34" t="s">
        <v>220</v>
      </c>
      <c r="K85" s="35"/>
      <c r="L85" s="35" t="s">
        <v>229</v>
      </c>
      <c r="M85" s="109"/>
      <c r="N85" s="101"/>
    </row>
    <row r="86" spans="1:14" ht="12.75" hidden="1" customHeight="1">
      <c r="A86" s="758"/>
      <c r="B86" s="746"/>
      <c r="C86" s="15"/>
      <c r="D86" s="1"/>
      <c r="E86" s="50">
        <v>14</v>
      </c>
      <c r="F86" s="51" t="s">
        <v>94</v>
      </c>
      <c r="G86" s="34" t="s">
        <v>214</v>
      </c>
      <c r="H86" s="34" t="s">
        <v>212</v>
      </c>
      <c r="I86" s="98">
        <v>18279000</v>
      </c>
      <c r="J86" s="34" t="s">
        <v>220</v>
      </c>
      <c r="K86" s="35"/>
      <c r="L86" s="35" t="s">
        <v>229</v>
      </c>
      <c r="M86" s="109"/>
      <c r="N86" s="101"/>
    </row>
    <row r="87" spans="1:14" ht="12.75" hidden="1" customHeight="1">
      <c r="A87" s="758"/>
      <c r="B87" s="746"/>
      <c r="C87" s="28"/>
      <c r="D87" s="1"/>
      <c r="E87" s="50">
        <v>15</v>
      </c>
      <c r="F87" s="51" t="s">
        <v>95</v>
      </c>
      <c r="G87" s="34" t="s">
        <v>214</v>
      </c>
      <c r="H87" s="34" t="s">
        <v>212</v>
      </c>
      <c r="I87" s="98">
        <v>0</v>
      </c>
      <c r="J87" s="34" t="s">
        <v>220</v>
      </c>
      <c r="K87" s="35"/>
      <c r="L87" s="35" t="s">
        <v>229</v>
      </c>
      <c r="M87" s="109"/>
      <c r="N87" s="91"/>
    </row>
    <row r="88" spans="1:14" ht="12.75" hidden="1" customHeight="1">
      <c r="A88" s="758"/>
      <c r="B88" s="746"/>
      <c r="C88" s="28"/>
      <c r="D88" s="1"/>
      <c r="E88" s="50">
        <v>16</v>
      </c>
      <c r="F88" s="51" t="s">
        <v>96</v>
      </c>
      <c r="G88" s="34" t="s">
        <v>214</v>
      </c>
      <c r="H88" s="34" t="s">
        <v>212</v>
      </c>
      <c r="I88" s="98">
        <v>0</v>
      </c>
      <c r="J88" s="34" t="s">
        <v>236</v>
      </c>
      <c r="K88" s="35"/>
      <c r="L88" s="35"/>
      <c r="M88" s="109"/>
      <c r="N88" s="101"/>
    </row>
    <row r="89" spans="1:14" ht="12.75" hidden="1" customHeight="1">
      <c r="A89" s="758"/>
      <c r="B89" s="746"/>
      <c r="C89" s="15"/>
      <c r="D89" s="1"/>
      <c r="E89" s="50">
        <v>17</v>
      </c>
      <c r="F89" s="51" t="s">
        <v>97</v>
      </c>
      <c r="G89" s="34" t="s">
        <v>214</v>
      </c>
      <c r="H89" s="34" t="s">
        <v>212</v>
      </c>
      <c r="I89" s="98">
        <v>0</v>
      </c>
      <c r="J89" s="34" t="s">
        <v>236</v>
      </c>
      <c r="K89" s="35"/>
      <c r="L89" s="35"/>
      <c r="M89" s="109"/>
      <c r="N89" s="91"/>
    </row>
    <row r="90" spans="1:14" ht="12.75" hidden="1" customHeight="1">
      <c r="A90" s="758"/>
      <c r="B90" s="746"/>
      <c r="C90" s="28"/>
      <c r="D90" s="1"/>
      <c r="E90" s="50">
        <v>18</v>
      </c>
      <c r="F90" s="51" t="s">
        <v>98</v>
      </c>
      <c r="G90" s="34" t="s">
        <v>214</v>
      </c>
      <c r="H90" s="34" t="s">
        <v>212</v>
      </c>
      <c r="I90" s="98">
        <v>0</v>
      </c>
      <c r="J90" s="34" t="s">
        <v>236</v>
      </c>
      <c r="K90" s="35"/>
      <c r="L90" s="35"/>
      <c r="M90" s="109"/>
      <c r="N90" s="101"/>
    </row>
    <row r="91" spans="1:14" ht="12.75" hidden="1" customHeight="1">
      <c r="A91" s="758"/>
      <c r="B91" s="746"/>
      <c r="C91" s="28"/>
      <c r="D91" s="1"/>
      <c r="E91" s="50">
        <v>19</v>
      </c>
      <c r="F91" s="51" t="s">
        <v>99</v>
      </c>
      <c r="G91" s="34" t="s">
        <v>214</v>
      </c>
      <c r="H91" s="34" t="s">
        <v>212</v>
      </c>
      <c r="I91" s="98">
        <v>0</v>
      </c>
      <c r="J91" s="34" t="s">
        <v>236</v>
      </c>
      <c r="K91" s="35"/>
      <c r="L91" s="35"/>
      <c r="M91" s="109"/>
      <c r="N91" s="101"/>
    </row>
    <row r="92" spans="1:14" ht="12.75" hidden="1" customHeight="1">
      <c r="A92" s="758"/>
      <c r="B92" s="746"/>
      <c r="C92" s="15"/>
      <c r="D92" s="1"/>
      <c r="E92" s="50">
        <v>20</v>
      </c>
      <c r="F92" s="51" t="s">
        <v>100</v>
      </c>
      <c r="G92" s="34" t="s">
        <v>214</v>
      </c>
      <c r="H92" s="34" t="s">
        <v>212</v>
      </c>
      <c r="I92" s="98">
        <v>0</v>
      </c>
      <c r="J92" s="34" t="s">
        <v>236</v>
      </c>
      <c r="K92" s="35"/>
      <c r="L92" s="35"/>
      <c r="M92" s="109"/>
      <c r="N92" s="91"/>
    </row>
    <row r="93" spans="1:14" ht="12.75" hidden="1" customHeight="1">
      <c r="A93" s="758"/>
      <c r="B93" s="746"/>
      <c r="C93" s="15"/>
      <c r="D93" s="53"/>
      <c r="E93" s="50">
        <v>21</v>
      </c>
      <c r="F93" s="51" t="s">
        <v>101</v>
      </c>
      <c r="G93" s="34" t="s">
        <v>214</v>
      </c>
      <c r="H93" s="34" t="s">
        <v>212</v>
      </c>
      <c r="I93" s="98">
        <v>0</v>
      </c>
      <c r="J93" s="34" t="s">
        <v>236</v>
      </c>
      <c r="K93" s="35"/>
      <c r="L93" s="35"/>
      <c r="M93" s="109"/>
      <c r="N93" s="91"/>
    </row>
    <row r="94" spans="1:14" ht="12.75" hidden="1" customHeight="1">
      <c r="A94" s="758"/>
      <c r="B94" s="746"/>
      <c r="C94" s="15"/>
      <c r="D94" s="1"/>
      <c r="E94" s="50">
        <v>22</v>
      </c>
      <c r="F94" s="51" t="s">
        <v>102</v>
      </c>
      <c r="G94" s="34" t="s">
        <v>214</v>
      </c>
      <c r="H94" s="34" t="s">
        <v>212</v>
      </c>
      <c r="I94" s="98">
        <v>64515000</v>
      </c>
      <c r="J94" s="34" t="s">
        <v>220</v>
      </c>
      <c r="K94" s="35"/>
      <c r="L94" s="35" t="s">
        <v>229</v>
      </c>
      <c r="M94" s="109"/>
      <c r="N94" s="91"/>
    </row>
    <row r="95" spans="1:14" ht="12.75" hidden="1" customHeight="1">
      <c r="A95" s="758"/>
      <c r="B95" s="746"/>
      <c r="C95" s="15"/>
      <c r="D95" s="1"/>
      <c r="E95" s="50">
        <v>23</v>
      </c>
      <c r="F95" s="51" t="s">
        <v>103</v>
      </c>
      <c r="G95" s="34" t="s">
        <v>214</v>
      </c>
      <c r="H95" s="34" t="s">
        <v>212</v>
      </c>
      <c r="I95" s="98">
        <v>0</v>
      </c>
      <c r="J95" s="34" t="s">
        <v>220</v>
      </c>
      <c r="K95" s="35"/>
      <c r="L95" s="35" t="s">
        <v>229</v>
      </c>
      <c r="M95" s="109"/>
      <c r="N95" s="91"/>
    </row>
    <row r="96" spans="1:14" ht="12.75" hidden="1" customHeight="1">
      <c r="A96" s="758"/>
      <c r="B96" s="746"/>
      <c r="C96" s="15"/>
      <c r="D96" s="1"/>
      <c r="E96" s="50">
        <v>24</v>
      </c>
      <c r="F96" s="51" t="s">
        <v>104</v>
      </c>
      <c r="G96" s="34" t="s">
        <v>214</v>
      </c>
      <c r="H96" s="34" t="s">
        <v>212</v>
      </c>
      <c r="I96" s="98">
        <v>0</v>
      </c>
      <c r="J96" s="34" t="s">
        <v>236</v>
      </c>
      <c r="K96" s="35"/>
      <c r="L96" s="35"/>
      <c r="M96" s="109"/>
      <c r="N96" s="101"/>
    </row>
    <row r="97" spans="1:14" ht="12.75" hidden="1" customHeight="1">
      <c r="A97" s="758"/>
      <c r="B97" s="746"/>
      <c r="C97" s="15"/>
      <c r="D97" s="1"/>
      <c r="E97" s="50">
        <v>25</v>
      </c>
      <c r="F97" s="51" t="s">
        <v>105</v>
      </c>
      <c r="G97" s="34" t="s">
        <v>214</v>
      </c>
      <c r="H97" s="34" t="s">
        <v>212</v>
      </c>
      <c r="I97" s="98">
        <v>15053000</v>
      </c>
      <c r="J97" s="34" t="s">
        <v>220</v>
      </c>
      <c r="K97" s="35"/>
      <c r="L97" s="35" t="s">
        <v>229</v>
      </c>
      <c r="M97" s="109"/>
      <c r="N97" s="101"/>
    </row>
    <row r="98" spans="1:14" ht="12.75" hidden="1" customHeight="1">
      <c r="A98" s="758"/>
      <c r="B98" s="746"/>
      <c r="C98" s="15"/>
      <c r="D98" s="1"/>
      <c r="E98" s="50">
        <v>26</v>
      </c>
      <c r="F98" s="51" t="s">
        <v>106</v>
      </c>
      <c r="G98" s="34" t="s">
        <v>214</v>
      </c>
      <c r="H98" s="34" t="s">
        <v>212</v>
      </c>
      <c r="I98" s="98">
        <v>0</v>
      </c>
      <c r="J98" s="34" t="s">
        <v>236</v>
      </c>
      <c r="K98" s="35"/>
      <c r="L98" s="35"/>
      <c r="M98" s="109"/>
      <c r="N98" s="101"/>
    </row>
    <row r="99" spans="1:14" ht="12.75" hidden="1" customHeight="1">
      <c r="A99" s="758"/>
      <c r="B99" s="746"/>
      <c r="C99" s="15"/>
      <c r="D99" s="1"/>
      <c r="E99" s="50">
        <v>27</v>
      </c>
      <c r="F99" s="51" t="s">
        <v>107</v>
      </c>
      <c r="G99" s="34" t="s">
        <v>214</v>
      </c>
      <c r="H99" s="34" t="s">
        <v>212</v>
      </c>
      <c r="I99" s="98">
        <v>10752000</v>
      </c>
      <c r="J99" s="20" t="s">
        <v>220</v>
      </c>
      <c r="K99" s="21"/>
      <c r="L99" s="35" t="s">
        <v>229</v>
      </c>
      <c r="M99" s="109"/>
      <c r="N99" s="101"/>
    </row>
    <row r="100" spans="1:14" ht="12.75" hidden="1" customHeight="1">
      <c r="A100" s="758"/>
      <c r="B100" s="746"/>
      <c r="C100" s="15"/>
      <c r="D100" s="1"/>
      <c r="E100" s="50">
        <v>28</v>
      </c>
      <c r="F100" s="51" t="s">
        <v>108</v>
      </c>
      <c r="G100" s="34" t="s">
        <v>214</v>
      </c>
      <c r="H100" s="34" t="s">
        <v>212</v>
      </c>
      <c r="I100" s="98">
        <v>0</v>
      </c>
      <c r="J100" s="20" t="s">
        <v>220</v>
      </c>
      <c r="K100" s="21"/>
      <c r="L100" s="35" t="s">
        <v>229</v>
      </c>
      <c r="M100" s="109"/>
      <c r="N100" s="91"/>
    </row>
    <row r="101" spans="1:14" ht="12.75" hidden="1" customHeight="1">
      <c r="A101" s="758"/>
      <c r="B101" s="746"/>
      <c r="C101" s="15"/>
      <c r="D101" s="1"/>
      <c r="E101" s="50">
        <v>29</v>
      </c>
      <c r="F101" s="51" t="s">
        <v>217</v>
      </c>
      <c r="G101" s="34" t="s">
        <v>214</v>
      </c>
      <c r="H101" s="34" t="s">
        <v>212</v>
      </c>
      <c r="I101" s="98">
        <v>21505000</v>
      </c>
      <c r="J101" s="20" t="s">
        <v>220</v>
      </c>
      <c r="K101" s="21"/>
      <c r="L101" s="35" t="s">
        <v>229</v>
      </c>
      <c r="M101" s="109"/>
      <c r="N101" s="101"/>
    </row>
    <row r="102" spans="1:14" ht="12.75" hidden="1" customHeight="1">
      <c r="A102" s="758"/>
      <c r="B102" s="746"/>
      <c r="C102" s="15"/>
      <c r="D102" s="1"/>
      <c r="E102" s="50">
        <v>30</v>
      </c>
      <c r="F102" s="51" t="s">
        <v>109</v>
      </c>
      <c r="G102" s="34" t="s">
        <v>214</v>
      </c>
      <c r="H102" s="34" t="s">
        <v>212</v>
      </c>
      <c r="I102" s="98">
        <v>10752000</v>
      </c>
      <c r="J102" s="20" t="s">
        <v>220</v>
      </c>
      <c r="K102" s="21"/>
      <c r="L102" s="35" t="s">
        <v>229</v>
      </c>
      <c r="M102" s="109"/>
      <c r="N102" s="101"/>
    </row>
    <row r="103" spans="1:14" ht="12.75" hidden="1" customHeight="1">
      <c r="A103" s="758"/>
      <c r="B103" s="746"/>
      <c r="C103" s="15"/>
      <c r="D103" s="1"/>
      <c r="E103" s="50">
        <v>31</v>
      </c>
      <c r="F103" s="51" t="s">
        <v>218</v>
      </c>
      <c r="G103" s="34" t="s">
        <v>214</v>
      </c>
      <c r="H103" s="34" t="s">
        <v>212</v>
      </c>
      <c r="I103" s="98">
        <v>10752000</v>
      </c>
      <c r="J103" s="20" t="s">
        <v>220</v>
      </c>
      <c r="K103" s="21"/>
      <c r="L103" s="35" t="s">
        <v>229</v>
      </c>
      <c r="M103" s="109"/>
      <c r="N103" s="101"/>
    </row>
    <row r="104" spans="1:14" ht="12.75" hidden="1" customHeight="1">
      <c r="A104" s="758"/>
      <c r="B104" s="746"/>
      <c r="C104" s="15"/>
      <c r="D104" s="1"/>
      <c r="E104" s="50">
        <v>32</v>
      </c>
      <c r="F104" s="51" t="s">
        <v>110</v>
      </c>
      <c r="G104" s="34" t="s">
        <v>214</v>
      </c>
      <c r="H104" s="34" t="s">
        <v>212</v>
      </c>
      <c r="I104" s="98">
        <v>0</v>
      </c>
      <c r="J104" s="34" t="s">
        <v>236</v>
      </c>
      <c r="K104" s="35"/>
      <c r="L104" s="35"/>
      <c r="M104" s="109"/>
      <c r="N104" s="91"/>
    </row>
    <row r="105" spans="1:14" ht="12.75" hidden="1" customHeight="1">
      <c r="A105" s="758"/>
      <c r="B105" s="746"/>
      <c r="C105" s="15"/>
      <c r="D105" s="1"/>
      <c r="E105" s="50">
        <v>33</v>
      </c>
      <c r="F105" s="51" t="s">
        <v>111</v>
      </c>
      <c r="G105" s="34" t="s">
        <v>214</v>
      </c>
      <c r="H105" s="34" t="s">
        <v>212</v>
      </c>
      <c r="I105" s="98">
        <v>0</v>
      </c>
      <c r="J105" s="34" t="s">
        <v>236</v>
      </c>
      <c r="K105" s="35"/>
      <c r="L105" s="35"/>
      <c r="M105" s="109"/>
      <c r="N105" s="101"/>
    </row>
    <row r="106" spans="1:14" ht="12.75" hidden="1" customHeight="1">
      <c r="A106" s="758"/>
      <c r="B106" s="746"/>
      <c r="C106" s="15"/>
      <c r="D106" s="1"/>
      <c r="E106" s="50">
        <v>34</v>
      </c>
      <c r="F106" s="51" t="s">
        <v>219</v>
      </c>
      <c r="G106" s="34" t="s">
        <v>214</v>
      </c>
      <c r="H106" s="34" t="s">
        <v>212</v>
      </c>
      <c r="I106" s="98">
        <v>0</v>
      </c>
      <c r="J106" s="34" t="s">
        <v>236</v>
      </c>
      <c r="K106" s="35"/>
      <c r="L106" s="35"/>
      <c r="M106" s="109"/>
      <c r="N106" s="91"/>
    </row>
    <row r="107" spans="1:14" ht="12.75" hidden="1" customHeight="1">
      <c r="A107" s="758"/>
      <c r="B107" s="746"/>
      <c r="C107" s="15"/>
      <c r="D107" s="1"/>
      <c r="E107" s="50">
        <v>35</v>
      </c>
      <c r="F107" s="51" t="s">
        <v>112</v>
      </c>
      <c r="G107" s="34" t="s">
        <v>214</v>
      </c>
      <c r="H107" s="20" t="s">
        <v>212</v>
      </c>
      <c r="I107" s="98">
        <v>0</v>
      </c>
      <c r="J107" s="34" t="s">
        <v>236</v>
      </c>
      <c r="K107" s="21"/>
      <c r="L107" s="21"/>
      <c r="M107" s="108"/>
      <c r="N107" s="100"/>
    </row>
    <row r="108" spans="1:14" ht="12.75" hidden="1" customHeight="1">
      <c r="A108" s="758"/>
      <c r="B108" s="746"/>
      <c r="C108" s="15"/>
      <c r="D108" s="1"/>
      <c r="E108" s="50">
        <v>36</v>
      </c>
      <c r="F108" s="51" t="s">
        <v>113</v>
      </c>
      <c r="G108" s="34" t="s">
        <v>214</v>
      </c>
      <c r="H108" s="20" t="s">
        <v>212</v>
      </c>
      <c r="I108" s="98">
        <v>0</v>
      </c>
      <c r="J108" s="20" t="s">
        <v>220</v>
      </c>
      <c r="K108" s="21"/>
      <c r="L108" s="35" t="s">
        <v>229</v>
      </c>
      <c r="M108" s="108"/>
      <c r="N108" s="91"/>
    </row>
    <row r="109" spans="1:14" ht="12.75" hidden="1" customHeight="1">
      <c r="A109" s="758"/>
      <c r="B109" s="746"/>
      <c r="C109" s="15"/>
      <c r="D109" s="54"/>
      <c r="E109" s="50">
        <v>37</v>
      </c>
      <c r="F109" s="51" t="s">
        <v>114</v>
      </c>
      <c r="G109" s="34" t="s">
        <v>214</v>
      </c>
      <c r="H109" s="34" t="s">
        <v>212</v>
      </c>
      <c r="I109" s="98">
        <v>0</v>
      </c>
      <c r="J109" s="20" t="s">
        <v>220</v>
      </c>
      <c r="K109" s="21"/>
      <c r="L109" s="35" t="s">
        <v>229</v>
      </c>
      <c r="M109" s="108"/>
      <c r="N109" s="100"/>
    </row>
    <row r="110" spans="1:14" ht="12.75" hidden="1" customHeight="1">
      <c r="A110" s="758"/>
      <c r="B110" s="746"/>
      <c r="C110" s="15"/>
      <c r="D110" s="54"/>
      <c r="E110" s="50">
        <v>38</v>
      </c>
      <c r="F110" s="51" t="s">
        <v>115</v>
      </c>
      <c r="G110" s="34" t="s">
        <v>214</v>
      </c>
      <c r="H110" s="34" t="s">
        <v>212</v>
      </c>
      <c r="I110" s="98">
        <v>16128000</v>
      </c>
      <c r="J110" s="20" t="s">
        <v>220</v>
      </c>
      <c r="K110" s="21"/>
      <c r="L110" s="35" t="s">
        <v>229</v>
      </c>
      <c r="M110" s="108"/>
      <c r="N110" s="100"/>
    </row>
    <row r="111" spans="1:14" ht="12.75" hidden="1" customHeight="1">
      <c r="A111" s="758"/>
      <c r="B111" s="746"/>
      <c r="C111" s="15"/>
      <c r="D111" s="54"/>
      <c r="E111" s="50">
        <v>39</v>
      </c>
      <c r="F111" s="51" t="s">
        <v>116</v>
      </c>
      <c r="G111" s="34" t="s">
        <v>214</v>
      </c>
      <c r="H111" s="20" t="s">
        <v>212</v>
      </c>
      <c r="I111" s="98">
        <v>6451000</v>
      </c>
      <c r="J111" s="20" t="s">
        <v>220</v>
      </c>
      <c r="K111" s="21"/>
      <c r="L111" s="35" t="s">
        <v>229</v>
      </c>
      <c r="M111" s="108"/>
      <c r="N111" s="91"/>
    </row>
    <row r="112" spans="1:14" ht="12.75" hidden="1" customHeight="1">
      <c r="A112" s="758"/>
      <c r="B112" s="746"/>
      <c r="C112" s="15"/>
      <c r="D112" s="54"/>
      <c r="E112" s="50">
        <v>40</v>
      </c>
      <c r="F112" s="55" t="s">
        <v>117</v>
      </c>
      <c r="G112" s="34" t="s">
        <v>214</v>
      </c>
      <c r="H112" s="20" t="s">
        <v>212</v>
      </c>
      <c r="I112" s="98">
        <v>0</v>
      </c>
      <c r="J112" s="20" t="s">
        <v>236</v>
      </c>
      <c r="K112" s="21"/>
      <c r="L112" s="35"/>
      <c r="M112" s="108"/>
      <c r="N112" s="91"/>
    </row>
    <row r="113" spans="1:14" ht="12.75" hidden="1" customHeight="1">
      <c r="A113" s="758"/>
      <c r="B113" s="746"/>
      <c r="C113" s="15"/>
      <c r="D113" s="1"/>
      <c r="E113" s="56">
        <v>41</v>
      </c>
      <c r="F113" s="57" t="s">
        <v>118</v>
      </c>
      <c r="G113" s="34" t="s">
        <v>214</v>
      </c>
      <c r="H113" s="20" t="s">
        <v>212</v>
      </c>
      <c r="I113" s="98">
        <v>0</v>
      </c>
      <c r="J113" s="20" t="s">
        <v>236</v>
      </c>
      <c r="K113" s="21"/>
      <c r="L113" s="35"/>
      <c r="M113" s="108"/>
      <c r="N113" s="100"/>
    </row>
    <row r="114" spans="1:14" ht="12.75" hidden="1" customHeight="1">
      <c r="A114" s="758"/>
      <c r="B114" s="746"/>
      <c r="C114" s="15"/>
      <c r="D114" s="1"/>
      <c r="E114" s="56">
        <v>42</v>
      </c>
      <c r="F114" s="57" t="s">
        <v>119</v>
      </c>
      <c r="G114" s="34" t="s">
        <v>214</v>
      </c>
      <c r="H114" s="20" t="s">
        <v>212</v>
      </c>
      <c r="I114" s="98">
        <v>32257000</v>
      </c>
      <c r="J114" s="20" t="s">
        <v>220</v>
      </c>
      <c r="K114" s="21"/>
      <c r="L114" s="35" t="s">
        <v>229</v>
      </c>
      <c r="M114" s="108"/>
      <c r="N114" s="100"/>
    </row>
    <row r="115" spans="1:14" ht="12.75" hidden="1" customHeight="1">
      <c r="A115" s="758"/>
      <c r="B115" s="746"/>
      <c r="C115" s="15"/>
      <c r="D115" s="1"/>
      <c r="E115" s="56">
        <v>43</v>
      </c>
      <c r="F115" s="57" t="s">
        <v>120</v>
      </c>
      <c r="G115" s="34" t="s">
        <v>214</v>
      </c>
      <c r="H115" s="20" t="s">
        <v>212</v>
      </c>
      <c r="I115" s="98">
        <v>16128000</v>
      </c>
      <c r="J115" s="20" t="s">
        <v>220</v>
      </c>
      <c r="K115" s="21"/>
      <c r="L115" s="35" t="s">
        <v>229</v>
      </c>
      <c r="M115" s="108"/>
      <c r="N115" s="100"/>
    </row>
    <row r="116" spans="1:14" ht="12.75" hidden="1" customHeight="1">
      <c r="A116" s="758"/>
      <c r="B116" s="746"/>
      <c r="C116" s="15"/>
      <c r="D116" s="54"/>
      <c r="E116" s="58">
        <v>44</v>
      </c>
      <c r="F116" s="55" t="s">
        <v>121</v>
      </c>
      <c r="G116" s="34" t="s">
        <v>214</v>
      </c>
      <c r="H116" s="20" t="s">
        <v>212</v>
      </c>
      <c r="I116" s="98">
        <v>6451000</v>
      </c>
      <c r="J116" s="20" t="s">
        <v>220</v>
      </c>
      <c r="K116" s="21"/>
      <c r="L116" s="35" t="s">
        <v>229</v>
      </c>
      <c r="M116" s="108"/>
      <c r="N116" s="100"/>
    </row>
    <row r="117" spans="1:14" ht="12.75" hidden="1" customHeight="1">
      <c r="A117" s="758"/>
      <c r="B117" s="746"/>
      <c r="C117" s="15"/>
      <c r="D117" s="1"/>
      <c r="E117" s="56">
        <v>45</v>
      </c>
      <c r="F117" s="57" t="s">
        <v>123</v>
      </c>
      <c r="G117" s="34" t="s">
        <v>214</v>
      </c>
      <c r="H117" s="20" t="s">
        <v>212</v>
      </c>
      <c r="I117" s="98">
        <v>0</v>
      </c>
      <c r="J117" s="20" t="s">
        <v>220</v>
      </c>
      <c r="K117" s="21"/>
      <c r="L117" s="35" t="s">
        <v>229</v>
      </c>
      <c r="M117" s="108"/>
      <c r="N117" s="100"/>
    </row>
    <row r="118" spans="1:14" ht="12.75" hidden="1" customHeight="1">
      <c r="A118" s="758"/>
      <c r="B118" s="746"/>
      <c r="C118" s="15"/>
      <c r="D118" s="1"/>
      <c r="E118" s="56"/>
      <c r="F118" s="57"/>
      <c r="G118" s="34"/>
      <c r="H118" s="20"/>
      <c r="I118" s="98"/>
      <c r="J118" s="20"/>
      <c r="K118" s="21"/>
      <c r="L118" s="35"/>
      <c r="M118" s="108"/>
      <c r="N118" s="100"/>
    </row>
    <row r="119" spans="1:14" ht="12.75" hidden="1" customHeight="1">
      <c r="A119" s="758"/>
      <c r="B119" s="746"/>
      <c r="C119" s="15">
        <v>2</v>
      </c>
      <c r="D119" s="1" t="s">
        <v>207</v>
      </c>
      <c r="E119" s="56">
        <v>1</v>
      </c>
      <c r="F119" s="57" t="s">
        <v>124</v>
      </c>
      <c r="G119" s="34" t="s">
        <v>214</v>
      </c>
      <c r="H119" s="20" t="s">
        <v>212</v>
      </c>
      <c r="I119" s="98">
        <v>0</v>
      </c>
      <c r="J119" s="20" t="s">
        <v>220</v>
      </c>
      <c r="K119" s="21"/>
      <c r="L119" s="35" t="s">
        <v>229</v>
      </c>
      <c r="M119" s="108"/>
      <c r="N119" s="100"/>
    </row>
    <row r="120" spans="1:14" ht="12.75" hidden="1" customHeight="1">
      <c r="A120" s="758"/>
      <c r="B120" s="746"/>
      <c r="C120" s="15"/>
      <c r="D120" s="1"/>
      <c r="E120" s="56">
        <v>2</v>
      </c>
      <c r="F120" s="57" t="s">
        <v>125</v>
      </c>
      <c r="G120" s="34" t="s">
        <v>214</v>
      </c>
      <c r="H120" s="20" t="s">
        <v>212</v>
      </c>
      <c r="I120" s="98">
        <v>6451000</v>
      </c>
      <c r="J120" s="20" t="s">
        <v>220</v>
      </c>
      <c r="K120" s="21"/>
      <c r="L120" s="35" t="s">
        <v>229</v>
      </c>
      <c r="M120" s="108"/>
      <c r="N120" s="100"/>
    </row>
    <row r="121" spans="1:14" ht="12.75" hidden="1" customHeight="1">
      <c r="A121" s="758"/>
      <c r="B121" s="746"/>
      <c r="C121" s="15"/>
      <c r="D121" s="1"/>
      <c r="E121" s="56">
        <v>3</v>
      </c>
      <c r="F121" s="59" t="s">
        <v>221</v>
      </c>
      <c r="G121" s="34" t="s">
        <v>214</v>
      </c>
      <c r="H121" s="20" t="s">
        <v>212</v>
      </c>
      <c r="I121" s="98">
        <v>10752000</v>
      </c>
      <c r="J121" s="20" t="s">
        <v>220</v>
      </c>
      <c r="K121" s="21"/>
      <c r="L121" s="35" t="s">
        <v>229</v>
      </c>
      <c r="M121" s="108"/>
      <c r="N121" s="100"/>
    </row>
    <row r="122" spans="1:14" ht="12.75" hidden="1" customHeight="1">
      <c r="A122" s="758"/>
      <c r="B122" s="746"/>
      <c r="C122" s="15"/>
      <c r="D122" s="1"/>
      <c r="E122" s="56">
        <v>4</v>
      </c>
      <c r="F122" s="59" t="s">
        <v>126</v>
      </c>
      <c r="G122" s="34" t="s">
        <v>214</v>
      </c>
      <c r="H122" s="20" t="s">
        <v>212</v>
      </c>
      <c r="I122" s="97">
        <v>10752000</v>
      </c>
      <c r="J122" s="20" t="s">
        <v>220</v>
      </c>
      <c r="K122" s="21"/>
      <c r="L122" s="35" t="s">
        <v>229</v>
      </c>
      <c r="M122" s="108"/>
      <c r="N122" s="100"/>
    </row>
    <row r="123" spans="1:14" ht="12.75" hidden="1" customHeight="1">
      <c r="A123" s="758"/>
      <c r="B123" s="746"/>
      <c r="C123" s="15"/>
      <c r="D123" s="54"/>
      <c r="E123" s="56">
        <v>5</v>
      </c>
      <c r="F123" s="57" t="s">
        <v>127</v>
      </c>
      <c r="G123" s="34" t="s">
        <v>214</v>
      </c>
      <c r="H123" s="20" t="s">
        <v>212</v>
      </c>
      <c r="I123" s="98">
        <v>107525000</v>
      </c>
      <c r="J123" s="20" t="s">
        <v>220</v>
      </c>
      <c r="K123" s="21"/>
      <c r="L123" s="35" t="s">
        <v>229</v>
      </c>
      <c r="M123" s="108"/>
      <c r="N123" s="91"/>
    </row>
    <row r="124" spans="1:14" ht="12.75" hidden="1" customHeight="1">
      <c r="A124" s="758"/>
      <c r="B124" s="746"/>
      <c r="C124" s="15"/>
      <c r="D124" s="54"/>
      <c r="E124" s="56">
        <v>6</v>
      </c>
      <c r="F124" s="55" t="s">
        <v>128</v>
      </c>
      <c r="G124" s="34" t="s">
        <v>214</v>
      </c>
      <c r="H124" s="20" t="s">
        <v>212</v>
      </c>
      <c r="I124" s="97">
        <v>21505000</v>
      </c>
      <c r="J124" s="20" t="s">
        <v>220</v>
      </c>
      <c r="K124" s="21"/>
      <c r="L124" s="35" t="s">
        <v>229</v>
      </c>
      <c r="M124" s="108"/>
      <c r="N124" s="100"/>
    </row>
    <row r="125" spans="1:14" ht="12.75" hidden="1" customHeight="1">
      <c r="A125" s="758"/>
      <c r="B125" s="746"/>
      <c r="C125" s="15"/>
      <c r="D125" s="54"/>
      <c r="E125" s="56">
        <v>7</v>
      </c>
      <c r="F125" s="55" t="s">
        <v>129</v>
      </c>
      <c r="G125" s="34" t="s">
        <v>214</v>
      </c>
      <c r="H125" s="20" t="s">
        <v>212</v>
      </c>
      <c r="I125" s="98">
        <v>0</v>
      </c>
      <c r="J125" s="20" t="s">
        <v>220</v>
      </c>
      <c r="K125" s="21"/>
      <c r="L125" s="35" t="s">
        <v>229</v>
      </c>
      <c r="M125" s="108"/>
      <c r="N125" s="91"/>
    </row>
    <row r="126" spans="1:14" ht="12.75" hidden="1" customHeight="1">
      <c r="A126" s="758"/>
      <c r="B126" s="746"/>
      <c r="C126" s="15"/>
      <c r="D126" s="54"/>
      <c r="E126" s="56">
        <v>8</v>
      </c>
      <c r="F126" s="55" t="s">
        <v>130</v>
      </c>
      <c r="G126" s="34" t="s">
        <v>214</v>
      </c>
      <c r="H126" s="20" t="s">
        <v>212</v>
      </c>
      <c r="I126" s="98">
        <v>21505000</v>
      </c>
      <c r="J126" s="34" t="s">
        <v>220</v>
      </c>
      <c r="K126" s="35"/>
      <c r="L126" s="35" t="s">
        <v>229</v>
      </c>
      <c r="M126" s="108"/>
      <c r="N126" s="100"/>
    </row>
    <row r="127" spans="1:14" ht="12.75" hidden="1" customHeight="1">
      <c r="A127" s="758"/>
      <c r="B127" s="746"/>
      <c r="C127" s="15"/>
      <c r="D127" s="54"/>
      <c r="E127" s="56">
        <v>9</v>
      </c>
      <c r="F127" s="55" t="s">
        <v>131</v>
      </c>
      <c r="G127" s="34" t="s">
        <v>214</v>
      </c>
      <c r="H127" s="20" t="s">
        <v>212</v>
      </c>
      <c r="I127" s="97">
        <v>0</v>
      </c>
      <c r="J127" s="20" t="s">
        <v>236</v>
      </c>
      <c r="K127" s="21"/>
      <c r="L127" s="35"/>
      <c r="M127" s="108"/>
      <c r="N127" s="100"/>
    </row>
    <row r="128" spans="1:14" ht="12.75" hidden="1" customHeight="1">
      <c r="A128" s="758"/>
      <c r="B128" s="746"/>
      <c r="C128" s="15"/>
      <c r="D128" s="54"/>
      <c r="E128" s="56">
        <v>10</v>
      </c>
      <c r="F128" s="55" t="s">
        <v>132</v>
      </c>
      <c r="G128" s="34" t="s">
        <v>214</v>
      </c>
      <c r="H128" s="20" t="s">
        <v>212</v>
      </c>
      <c r="I128" s="98">
        <v>0</v>
      </c>
      <c r="J128" s="20" t="s">
        <v>236</v>
      </c>
      <c r="K128" s="21"/>
      <c r="L128" s="35"/>
      <c r="M128" s="108"/>
      <c r="N128" s="100"/>
    </row>
    <row r="129" spans="1:14" ht="12.75" hidden="1" customHeight="1">
      <c r="A129" s="758"/>
      <c r="B129" s="746"/>
      <c r="C129" s="15"/>
      <c r="D129" s="54"/>
      <c r="E129" s="56">
        <v>11</v>
      </c>
      <c r="F129" s="55" t="s">
        <v>133</v>
      </c>
      <c r="G129" s="34" t="s">
        <v>214</v>
      </c>
      <c r="H129" s="20" t="s">
        <v>212</v>
      </c>
      <c r="I129" s="98">
        <v>53762000</v>
      </c>
      <c r="J129" s="20" t="s">
        <v>220</v>
      </c>
      <c r="K129" s="21"/>
      <c r="L129" s="35" t="s">
        <v>229</v>
      </c>
      <c r="M129" s="108"/>
      <c r="N129" s="100"/>
    </row>
    <row r="130" spans="1:14" ht="12.75" hidden="1" customHeight="1">
      <c r="A130" s="758"/>
      <c r="B130" s="746"/>
      <c r="C130" s="15"/>
      <c r="D130" s="54"/>
      <c r="E130" s="56">
        <v>12</v>
      </c>
      <c r="F130" s="55" t="s">
        <v>134</v>
      </c>
      <c r="G130" s="34" t="s">
        <v>214</v>
      </c>
      <c r="H130" s="20" t="s">
        <v>212</v>
      </c>
      <c r="I130" s="97">
        <v>10752000</v>
      </c>
      <c r="J130" s="20" t="s">
        <v>220</v>
      </c>
      <c r="K130" s="21"/>
      <c r="L130" s="35" t="s">
        <v>229</v>
      </c>
      <c r="M130" s="108"/>
      <c r="N130" s="100"/>
    </row>
    <row r="131" spans="1:14" ht="12.75" hidden="1" customHeight="1">
      <c r="A131" s="758"/>
      <c r="B131" s="746"/>
      <c r="C131" s="15"/>
      <c r="D131" s="54"/>
      <c r="E131" s="56">
        <v>13</v>
      </c>
      <c r="F131" s="55" t="s">
        <v>135</v>
      </c>
      <c r="G131" s="34" t="s">
        <v>214</v>
      </c>
      <c r="H131" s="20" t="s">
        <v>212</v>
      </c>
      <c r="I131" s="98">
        <v>0</v>
      </c>
      <c r="J131" s="20" t="s">
        <v>236</v>
      </c>
      <c r="K131" s="21"/>
      <c r="L131" s="35"/>
      <c r="M131" s="108"/>
      <c r="N131" s="100"/>
    </row>
    <row r="132" spans="1:14" ht="12.75" hidden="1" customHeight="1">
      <c r="A132" s="758"/>
      <c r="B132" s="746"/>
      <c r="C132" s="15"/>
      <c r="D132" s="54"/>
      <c r="E132" s="56">
        <v>14</v>
      </c>
      <c r="F132" s="55" t="s">
        <v>136</v>
      </c>
      <c r="G132" s="34" t="s">
        <v>214</v>
      </c>
      <c r="H132" s="20" t="s">
        <v>212</v>
      </c>
      <c r="I132" s="98">
        <v>10752000</v>
      </c>
      <c r="J132" s="20" t="s">
        <v>220</v>
      </c>
      <c r="K132" s="21"/>
      <c r="L132" s="35" t="s">
        <v>229</v>
      </c>
      <c r="M132" s="108"/>
      <c r="N132" s="100"/>
    </row>
    <row r="133" spans="1:14" ht="12.75" hidden="1" customHeight="1">
      <c r="A133" s="758"/>
      <c r="B133" s="746"/>
      <c r="C133" s="15"/>
      <c r="D133" s="54"/>
      <c r="E133" s="56">
        <v>15</v>
      </c>
      <c r="F133" s="55" t="s">
        <v>137</v>
      </c>
      <c r="G133" s="34" t="s">
        <v>214</v>
      </c>
      <c r="H133" s="20" t="s">
        <v>212</v>
      </c>
      <c r="I133" s="98">
        <v>0</v>
      </c>
      <c r="J133" s="20" t="s">
        <v>236</v>
      </c>
      <c r="K133" s="21"/>
      <c r="L133" s="35"/>
      <c r="M133" s="108"/>
      <c r="N133" s="100"/>
    </row>
    <row r="134" spans="1:14" ht="12.75" hidden="1" customHeight="1">
      <c r="A134" s="758"/>
      <c r="B134" s="746"/>
      <c r="C134" s="15"/>
      <c r="D134" s="54"/>
      <c r="E134" s="56">
        <v>16</v>
      </c>
      <c r="F134" s="55" t="s">
        <v>138</v>
      </c>
      <c r="G134" s="34" t="s">
        <v>214</v>
      </c>
      <c r="H134" s="20" t="s">
        <v>212</v>
      </c>
      <c r="I134" s="98">
        <v>58063000</v>
      </c>
      <c r="J134" s="20" t="s">
        <v>220</v>
      </c>
      <c r="K134" s="21"/>
      <c r="L134" s="35" t="s">
        <v>229</v>
      </c>
      <c r="M134" s="108"/>
      <c r="N134" s="91"/>
    </row>
    <row r="135" spans="1:14" ht="12.75" hidden="1" customHeight="1">
      <c r="A135" s="758"/>
      <c r="B135" s="746"/>
      <c r="C135" s="15"/>
      <c r="D135" s="54"/>
      <c r="E135" s="56">
        <v>17</v>
      </c>
      <c r="F135" s="55" t="s">
        <v>139</v>
      </c>
      <c r="G135" s="34" t="s">
        <v>214</v>
      </c>
      <c r="H135" s="20" t="s">
        <v>212</v>
      </c>
      <c r="I135" s="98">
        <v>0</v>
      </c>
      <c r="J135" s="20" t="s">
        <v>236</v>
      </c>
      <c r="K135" s="21"/>
      <c r="L135" s="35"/>
      <c r="M135" s="108"/>
      <c r="N135" s="91"/>
    </row>
    <row r="136" spans="1:14" ht="12.75" hidden="1" customHeight="1">
      <c r="A136" s="758"/>
      <c r="B136" s="746"/>
      <c r="C136" s="15"/>
      <c r="D136" s="54"/>
      <c r="E136" s="56">
        <v>18</v>
      </c>
      <c r="F136" s="55" t="s">
        <v>140</v>
      </c>
      <c r="G136" s="34" t="s">
        <v>214</v>
      </c>
      <c r="H136" s="20" t="s">
        <v>212</v>
      </c>
      <c r="I136" s="98">
        <v>43010000</v>
      </c>
      <c r="J136" s="34" t="s">
        <v>220</v>
      </c>
      <c r="K136" s="35"/>
      <c r="L136" s="35" t="s">
        <v>229</v>
      </c>
      <c r="M136" s="108"/>
      <c r="N136" s="100"/>
    </row>
    <row r="137" spans="1:14" ht="12.75" hidden="1" customHeight="1">
      <c r="A137" s="758"/>
      <c r="B137" s="746"/>
      <c r="C137" s="15"/>
      <c r="D137" s="54"/>
      <c r="E137" s="56">
        <v>19</v>
      </c>
      <c r="F137" s="55" t="s">
        <v>141</v>
      </c>
      <c r="G137" s="34" t="s">
        <v>214</v>
      </c>
      <c r="H137" s="20" t="s">
        <v>212</v>
      </c>
      <c r="I137" s="98">
        <v>10752000</v>
      </c>
      <c r="J137" s="34" t="s">
        <v>220</v>
      </c>
      <c r="K137" s="35"/>
      <c r="L137" s="35" t="s">
        <v>229</v>
      </c>
      <c r="M137" s="108"/>
      <c r="N137" s="100"/>
    </row>
    <row r="138" spans="1:14" ht="12.75" hidden="1" customHeight="1">
      <c r="A138" s="758"/>
      <c r="B138" s="746"/>
      <c r="C138" s="15"/>
      <c r="D138" s="54"/>
      <c r="E138" s="56">
        <v>20</v>
      </c>
      <c r="F138" s="55" t="s">
        <v>142</v>
      </c>
      <c r="G138" s="34" t="s">
        <v>214</v>
      </c>
      <c r="H138" s="20" t="s">
        <v>212</v>
      </c>
      <c r="I138" s="97">
        <v>107525000</v>
      </c>
      <c r="J138" s="20" t="s">
        <v>220</v>
      </c>
      <c r="K138" s="21"/>
      <c r="L138" s="35" t="s">
        <v>229</v>
      </c>
      <c r="M138" s="108"/>
      <c r="N138" s="100"/>
    </row>
    <row r="139" spans="1:14" ht="12.75" hidden="1" customHeight="1">
      <c r="A139" s="758"/>
      <c r="B139" s="746"/>
      <c r="C139" s="15"/>
      <c r="D139" s="54"/>
      <c r="E139" s="56">
        <v>21</v>
      </c>
      <c r="F139" s="55" t="s">
        <v>143</v>
      </c>
      <c r="G139" s="34" t="s">
        <v>214</v>
      </c>
      <c r="H139" s="20" t="s">
        <v>212</v>
      </c>
      <c r="I139" s="97">
        <v>10752000</v>
      </c>
      <c r="J139" s="20" t="s">
        <v>220</v>
      </c>
      <c r="K139" s="21"/>
      <c r="L139" s="35" t="s">
        <v>229</v>
      </c>
      <c r="M139" s="108"/>
      <c r="N139" s="100"/>
    </row>
    <row r="140" spans="1:14" ht="12.75" hidden="1" customHeight="1">
      <c r="A140" s="758"/>
      <c r="B140" s="746"/>
      <c r="C140" s="15"/>
      <c r="D140" s="54"/>
      <c r="E140" s="56">
        <v>22</v>
      </c>
      <c r="F140" s="55" t="s">
        <v>144</v>
      </c>
      <c r="G140" s="34" t="s">
        <v>214</v>
      </c>
      <c r="H140" s="20" t="s">
        <v>212</v>
      </c>
      <c r="I140" s="98">
        <v>0</v>
      </c>
      <c r="J140" s="20" t="s">
        <v>236</v>
      </c>
      <c r="K140" s="21"/>
      <c r="L140" s="35"/>
      <c r="M140" s="108"/>
      <c r="N140" s="91"/>
    </row>
    <row r="141" spans="1:14" ht="12.75" hidden="1" customHeight="1">
      <c r="A141" s="758"/>
      <c r="B141" s="746"/>
      <c r="C141" s="15"/>
      <c r="D141" s="54"/>
      <c r="E141" s="56">
        <v>23</v>
      </c>
      <c r="F141" s="55" t="s">
        <v>145</v>
      </c>
      <c r="G141" s="34" t="s">
        <v>214</v>
      </c>
      <c r="H141" s="20" t="s">
        <v>212</v>
      </c>
      <c r="I141" s="98">
        <v>0</v>
      </c>
      <c r="J141" s="20" t="s">
        <v>236</v>
      </c>
      <c r="K141" s="21"/>
      <c r="L141" s="35"/>
      <c r="M141" s="108"/>
      <c r="N141" s="100"/>
    </row>
    <row r="142" spans="1:14" ht="12.75" hidden="1" customHeight="1">
      <c r="A142" s="758"/>
      <c r="B142" s="746"/>
      <c r="C142" s="15"/>
      <c r="D142" s="54"/>
      <c r="E142" s="56">
        <v>24</v>
      </c>
      <c r="F142" s="55" t="s">
        <v>146</v>
      </c>
      <c r="G142" s="34" t="s">
        <v>214</v>
      </c>
      <c r="H142" s="20" t="s">
        <v>212</v>
      </c>
      <c r="I142" s="98">
        <v>0</v>
      </c>
      <c r="J142" s="20" t="s">
        <v>236</v>
      </c>
      <c r="K142" s="21"/>
      <c r="L142" s="35"/>
      <c r="M142" s="108"/>
      <c r="N142" s="100"/>
    </row>
    <row r="143" spans="1:14" ht="12.75" hidden="1" customHeight="1">
      <c r="A143" s="758"/>
      <c r="B143" s="746"/>
      <c r="C143" s="15"/>
      <c r="D143" s="54"/>
      <c r="E143" s="56">
        <v>25</v>
      </c>
      <c r="F143" s="55" t="s">
        <v>147</v>
      </c>
      <c r="G143" s="34" t="s">
        <v>214</v>
      </c>
      <c r="H143" s="20" t="s">
        <v>212</v>
      </c>
      <c r="I143" s="98">
        <v>0</v>
      </c>
      <c r="J143" s="20" t="s">
        <v>236</v>
      </c>
      <c r="K143" s="21"/>
      <c r="L143" s="35"/>
      <c r="M143" s="108"/>
      <c r="N143" s="100"/>
    </row>
    <row r="144" spans="1:14" ht="12.75" hidden="1" customHeight="1">
      <c r="A144" s="758"/>
      <c r="B144" s="746"/>
      <c r="C144" s="15"/>
      <c r="D144" s="54"/>
      <c r="E144" s="56">
        <v>26</v>
      </c>
      <c r="F144" s="55" t="s">
        <v>148</v>
      </c>
      <c r="G144" s="34" t="s">
        <v>214</v>
      </c>
      <c r="H144" s="20" t="s">
        <v>212</v>
      </c>
      <c r="I144" s="98">
        <v>0</v>
      </c>
      <c r="J144" s="20" t="s">
        <v>236</v>
      </c>
      <c r="K144" s="21"/>
      <c r="L144" s="35"/>
      <c r="M144" s="108"/>
      <c r="N144" s="100"/>
    </row>
    <row r="145" spans="1:14" ht="12.75" hidden="1" customHeight="1">
      <c r="A145" s="758"/>
      <c r="B145" s="746"/>
      <c r="C145" s="15"/>
      <c r="D145" s="54"/>
      <c r="E145" s="56">
        <v>27</v>
      </c>
      <c r="F145" s="55" t="s">
        <v>149</v>
      </c>
      <c r="G145" s="34" t="s">
        <v>214</v>
      </c>
      <c r="H145" s="20" t="s">
        <v>212</v>
      </c>
      <c r="I145" s="98">
        <v>0</v>
      </c>
      <c r="J145" s="34" t="s">
        <v>220</v>
      </c>
      <c r="K145" s="35"/>
      <c r="L145" s="35" t="s">
        <v>229</v>
      </c>
      <c r="M145" s="108"/>
      <c r="N145" s="100"/>
    </row>
    <row r="146" spans="1:14" ht="12.75" hidden="1" customHeight="1">
      <c r="A146" s="758"/>
      <c r="B146" s="746"/>
      <c r="C146" s="15"/>
      <c r="D146" s="54"/>
      <c r="E146" s="56">
        <v>28</v>
      </c>
      <c r="F146" s="55" t="s">
        <v>150</v>
      </c>
      <c r="G146" s="34" t="s">
        <v>214</v>
      </c>
      <c r="H146" s="20" t="s">
        <v>212</v>
      </c>
      <c r="I146" s="98">
        <v>43010000</v>
      </c>
      <c r="J146" s="34" t="s">
        <v>220</v>
      </c>
      <c r="K146" s="35"/>
      <c r="L146" s="35" t="s">
        <v>229</v>
      </c>
      <c r="M146" s="108"/>
      <c r="N146" s="100"/>
    </row>
    <row r="147" spans="1:14" ht="12.75" hidden="1" customHeight="1">
      <c r="A147" s="758"/>
      <c r="B147" s="746"/>
      <c r="C147" s="15"/>
      <c r="D147" s="54"/>
      <c r="E147" s="56">
        <v>29</v>
      </c>
      <c r="F147" s="55" t="s">
        <v>151</v>
      </c>
      <c r="G147" s="34" t="s">
        <v>214</v>
      </c>
      <c r="H147" s="20" t="s">
        <v>212</v>
      </c>
      <c r="I147" s="98">
        <v>0</v>
      </c>
      <c r="J147" s="20" t="s">
        <v>236</v>
      </c>
      <c r="K147" s="21"/>
      <c r="L147" s="21"/>
      <c r="M147" s="108"/>
      <c r="N147" s="91"/>
    </row>
    <row r="148" spans="1:14" ht="12.75" hidden="1" customHeight="1">
      <c r="A148" s="758"/>
      <c r="B148" s="746"/>
      <c r="C148" s="15"/>
      <c r="D148" s="54"/>
      <c r="E148" s="56">
        <v>30</v>
      </c>
      <c r="F148" s="55" t="s">
        <v>152</v>
      </c>
      <c r="G148" s="34" t="s">
        <v>214</v>
      </c>
      <c r="H148" s="20" t="s">
        <v>212</v>
      </c>
      <c r="I148" s="98">
        <v>0</v>
      </c>
      <c r="J148" s="20" t="s">
        <v>236</v>
      </c>
      <c r="K148" s="21"/>
      <c r="L148" s="35"/>
      <c r="M148" s="108"/>
      <c r="N148" s="100"/>
    </row>
    <row r="149" spans="1:14" ht="12.75" hidden="1" customHeight="1">
      <c r="A149" s="758"/>
      <c r="B149" s="746"/>
      <c r="C149" s="15"/>
      <c r="D149" s="54"/>
      <c r="E149" s="56">
        <v>31</v>
      </c>
      <c r="F149" s="55" t="s">
        <v>153</v>
      </c>
      <c r="G149" s="34" t="s">
        <v>214</v>
      </c>
      <c r="H149" s="20" t="s">
        <v>212</v>
      </c>
      <c r="I149" s="98">
        <v>0</v>
      </c>
      <c r="J149" s="20" t="s">
        <v>220</v>
      </c>
      <c r="K149" s="21"/>
      <c r="L149" s="35" t="s">
        <v>229</v>
      </c>
      <c r="M149" s="108"/>
      <c r="N149" s="100"/>
    </row>
    <row r="150" spans="1:14" ht="12.75" hidden="1" customHeight="1">
      <c r="A150" s="758"/>
      <c r="B150" s="746"/>
      <c r="C150" s="15"/>
      <c r="D150" s="54"/>
      <c r="E150" s="56">
        <v>32</v>
      </c>
      <c r="F150" s="55" t="s">
        <v>154</v>
      </c>
      <c r="G150" s="34" t="s">
        <v>214</v>
      </c>
      <c r="H150" s="20" t="s">
        <v>212</v>
      </c>
      <c r="I150" s="98">
        <v>10752000</v>
      </c>
      <c r="J150" s="34" t="s">
        <v>220</v>
      </c>
      <c r="K150" s="35"/>
      <c r="L150" s="35" t="s">
        <v>229</v>
      </c>
      <c r="M150" s="108"/>
      <c r="N150" s="100"/>
    </row>
    <row r="151" spans="1:14" ht="12.75" hidden="1" customHeight="1">
      <c r="A151" s="758"/>
      <c r="B151" s="746"/>
      <c r="C151" s="15"/>
      <c r="D151" s="54"/>
      <c r="E151" s="56">
        <v>33</v>
      </c>
      <c r="F151" s="55" t="s">
        <v>222</v>
      </c>
      <c r="G151" s="34" t="s">
        <v>214</v>
      </c>
      <c r="H151" s="20" t="s">
        <v>212</v>
      </c>
      <c r="I151" s="98">
        <v>10752000</v>
      </c>
      <c r="J151" s="34" t="s">
        <v>220</v>
      </c>
      <c r="K151" s="35"/>
      <c r="L151" s="35" t="s">
        <v>229</v>
      </c>
      <c r="M151" s="108"/>
      <c r="N151" s="100"/>
    </row>
    <row r="152" spans="1:14" ht="12.75" hidden="1" customHeight="1">
      <c r="A152" s="758"/>
      <c r="B152" s="746"/>
      <c r="C152" s="15"/>
      <c r="D152" s="54"/>
      <c r="E152" s="56">
        <v>34</v>
      </c>
      <c r="F152" s="55" t="s">
        <v>223</v>
      </c>
      <c r="G152" s="34" t="s">
        <v>214</v>
      </c>
      <c r="H152" s="20" t="s">
        <v>212</v>
      </c>
      <c r="I152" s="98">
        <v>10752000</v>
      </c>
      <c r="J152" s="34" t="s">
        <v>220</v>
      </c>
      <c r="K152" s="35"/>
      <c r="L152" s="35" t="s">
        <v>229</v>
      </c>
      <c r="M152" s="108"/>
      <c r="N152" s="100"/>
    </row>
    <row r="153" spans="1:14" ht="12.75" hidden="1" customHeight="1">
      <c r="A153" s="758"/>
      <c r="B153" s="746"/>
      <c r="C153" s="15"/>
      <c r="D153" s="54"/>
      <c r="E153" s="56">
        <v>35</v>
      </c>
      <c r="F153" s="55" t="s">
        <v>224</v>
      </c>
      <c r="G153" s="34" t="s">
        <v>214</v>
      </c>
      <c r="H153" s="20" t="s">
        <v>212</v>
      </c>
      <c r="I153" s="97">
        <v>0</v>
      </c>
      <c r="J153" s="34" t="s">
        <v>220</v>
      </c>
      <c r="K153" s="35"/>
      <c r="L153" s="35" t="s">
        <v>229</v>
      </c>
      <c r="M153" s="108"/>
      <c r="N153" s="100"/>
    </row>
    <row r="154" spans="1:14" ht="12.75" hidden="1" customHeight="1">
      <c r="A154" s="758"/>
      <c r="B154" s="746"/>
      <c r="C154" s="15"/>
      <c r="D154" s="54"/>
      <c r="E154" s="56">
        <v>36</v>
      </c>
      <c r="F154" s="55" t="s">
        <v>225</v>
      </c>
      <c r="G154" s="34" t="s">
        <v>214</v>
      </c>
      <c r="H154" s="20" t="s">
        <v>212</v>
      </c>
      <c r="I154" s="98">
        <v>0</v>
      </c>
      <c r="J154" s="34" t="s">
        <v>220</v>
      </c>
      <c r="K154" s="35"/>
      <c r="L154" s="35" t="s">
        <v>229</v>
      </c>
      <c r="M154" s="108"/>
      <c r="N154" s="91"/>
    </row>
    <row r="155" spans="1:14" ht="12.75" hidden="1" customHeight="1">
      <c r="A155" s="758"/>
      <c r="B155" s="746"/>
      <c r="C155" s="15"/>
      <c r="D155" s="1"/>
      <c r="E155" s="56">
        <v>37</v>
      </c>
      <c r="F155" s="57" t="s">
        <v>226</v>
      </c>
      <c r="G155" s="34" t="s">
        <v>214</v>
      </c>
      <c r="H155" s="20" t="s">
        <v>212</v>
      </c>
      <c r="I155" s="98">
        <v>0</v>
      </c>
      <c r="J155" s="20" t="s">
        <v>236</v>
      </c>
      <c r="K155" s="21"/>
      <c r="L155" s="35"/>
      <c r="M155" s="108"/>
      <c r="N155" s="91"/>
    </row>
    <row r="156" spans="1:14" ht="12.75" hidden="1" customHeight="1">
      <c r="A156" s="758"/>
      <c r="B156" s="746"/>
      <c r="C156" s="15"/>
      <c r="D156" s="1"/>
      <c r="E156" s="56">
        <v>38</v>
      </c>
      <c r="F156" s="57" t="s">
        <v>227</v>
      </c>
      <c r="G156" s="34" t="s">
        <v>214</v>
      </c>
      <c r="H156" s="20" t="s">
        <v>212</v>
      </c>
      <c r="I156" s="98">
        <v>21505000</v>
      </c>
      <c r="J156" s="34" t="s">
        <v>220</v>
      </c>
      <c r="K156" s="35"/>
      <c r="L156" s="35" t="s">
        <v>229</v>
      </c>
      <c r="M156" s="108"/>
      <c r="N156" s="100"/>
    </row>
    <row r="157" spans="1:14" ht="12.75" hidden="1" customHeight="1">
      <c r="A157" s="758"/>
      <c r="B157" s="746"/>
      <c r="C157" s="15"/>
      <c r="D157" s="1"/>
      <c r="E157" s="56"/>
      <c r="F157" s="57"/>
      <c r="G157" s="34"/>
      <c r="H157" s="20"/>
      <c r="I157" s="98"/>
      <c r="J157" s="34"/>
      <c r="K157" s="35"/>
      <c r="L157" s="35"/>
      <c r="M157" s="108"/>
      <c r="N157" s="100"/>
    </row>
    <row r="158" spans="1:14" ht="12.75" hidden="1" customHeight="1">
      <c r="A158" s="758"/>
      <c r="B158" s="746"/>
      <c r="C158" s="15">
        <v>3</v>
      </c>
      <c r="D158" s="60" t="s">
        <v>208</v>
      </c>
      <c r="E158" s="56">
        <v>1</v>
      </c>
      <c r="F158" s="57" t="s">
        <v>155</v>
      </c>
      <c r="G158" s="34" t="s">
        <v>214</v>
      </c>
      <c r="H158" s="20" t="s">
        <v>212</v>
      </c>
      <c r="I158" s="98">
        <v>0</v>
      </c>
      <c r="J158" s="20" t="s">
        <v>236</v>
      </c>
      <c r="K158" s="21"/>
      <c r="L158" s="35"/>
      <c r="M158" s="108"/>
      <c r="N158" s="91"/>
    </row>
    <row r="159" spans="1:14" ht="12.75" hidden="1" customHeight="1">
      <c r="A159" s="758"/>
      <c r="B159" s="746"/>
      <c r="C159" s="15"/>
      <c r="D159" s="60"/>
      <c r="E159" s="56">
        <v>2</v>
      </c>
      <c r="F159" s="57" t="s">
        <v>156</v>
      </c>
      <c r="G159" s="34" t="s">
        <v>214</v>
      </c>
      <c r="H159" s="20" t="s">
        <v>212</v>
      </c>
      <c r="I159" s="98">
        <v>21505000</v>
      </c>
      <c r="J159" s="20" t="s">
        <v>220</v>
      </c>
      <c r="K159" s="21"/>
      <c r="L159" s="35" t="s">
        <v>229</v>
      </c>
      <c r="M159" s="108"/>
      <c r="N159" s="100"/>
    </row>
    <row r="160" spans="1:14" ht="12.75" hidden="1" customHeight="1">
      <c r="A160" s="758"/>
      <c r="B160" s="746"/>
      <c r="C160" s="15"/>
      <c r="D160" s="60"/>
      <c r="E160" s="56">
        <v>3</v>
      </c>
      <c r="F160" s="57" t="s">
        <v>157</v>
      </c>
      <c r="G160" s="34" t="s">
        <v>214</v>
      </c>
      <c r="H160" s="20" t="s">
        <v>212</v>
      </c>
      <c r="I160" s="98">
        <v>0</v>
      </c>
      <c r="J160" s="20" t="s">
        <v>236</v>
      </c>
      <c r="K160" s="21"/>
      <c r="L160" s="35"/>
      <c r="M160" s="108"/>
      <c r="N160" s="100"/>
    </row>
    <row r="161" spans="1:14" ht="12.75" hidden="1" customHeight="1">
      <c r="A161" s="758"/>
      <c r="B161" s="746"/>
      <c r="C161" s="15"/>
      <c r="D161" s="60"/>
      <c r="E161" s="56">
        <v>4</v>
      </c>
      <c r="F161" s="57" t="s">
        <v>158</v>
      </c>
      <c r="G161" s="34" t="s">
        <v>214</v>
      </c>
      <c r="H161" s="20" t="s">
        <v>212</v>
      </c>
      <c r="I161" s="97">
        <v>0</v>
      </c>
      <c r="J161" s="20" t="s">
        <v>236</v>
      </c>
      <c r="K161" s="21"/>
      <c r="L161" s="21"/>
      <c r="M161" s="108"/>
      <c r="N161" s="100"/>
    </row>
    <row r="162" spans="1:14" ht="12.75" hidden="1" customHeight="1">
      <c r="A162" s="758"/>
      <c r="B162" s="746"/>
      <c r="C162" s="15"/>
      <c r="D162" s="60"/>
      <c r="E162" s="56">
        <v>5</v>
      </c>
      <c r="F162" s="57" t="s">
        <v>159</v>
      </c>
      <c r="G162" s="34" t="s">
        <v>214</v>
      </c>
      <c r="H162" s="20" t="s">
        <v>212</v>
      </c>
      <c r="I162" s="98">
        <v>0</v>
      </c>
      <c r="J162" s="20" t="s">
        <v>236</v>
      </c>
      <c r="K162" s="21"/>
      <c r="L162" s="35"/>
      <c r="M162" s="108"/>
      <c r="N162" s="91"/>
    </row>
    <row r="163" spans="1:14" ht="12.75" hidden="1" customHeight="1">
      <c r="A163" s="758"/>
      <c r="B163" s="746"/>
      <c r="C163" s="15"/>
      <c r="D163" s="60"/>
      <c r="E163" s="56">
        <v>6</v>
      </c>
      <c r="F163" s="57" t="s">
        <v>160</v>
      </c>
      <c r="G163" s="34" t="s">
        <v>214</v>
      </c>
      <c r="H163" s="20" t="s">
        <v>212</v>
      </c>
      <c r="I163" s="97">
        <v>0</v>
      </c>
      <c r="J163" s="34" t="s">
        <v>236</v>
      </c>
      <c r="K163" s="35"/>
      <c r="L163" s="35"/>
      <c r="M163" s="108"/>
      <c r="N163" s="100"/>
    </row>
    <row r="164" spans="1:14" ht="12.75" hidden="1" customHeight="1">
      <c r="A164" s="758"/>
      <c r="B164" s="746"/>
      <c r="C164" s="15"/>
      <c r="D164" s="60"/>
      <c r="E164" s="56">
        <v>7</v>
      </c>
      <c r="F164" s="57" t="s">
        <v>237</v>
      </c>
      <c r="G164" s="34" t="s">
        <v>214</v>
      </c>
      <c r="H164" s="20" t="s">
        <v>212</v>
      </c>
      <c r="I164" s="98">
        <v>10752000</v>
      </c>
      <c r="J164" s="20" t="s">
        <v>220</v>
      </c>
      <c r="K164" s="21"/>
      <c r="L164" s="35" t="s">
        <v>229</v>
      </c>
      <c r="M164" s="108"/>
      <c r="N164" s="100"/>
    </row>
    <row r="165" spans="1:14" ht="12.75" hidden="1" customHeight="1">
      <c r="A165" s="758"/>
      <c r="B165" s="746"/>
      <c r="C165" s="15"/>
      <c r="D165" s="60"/>
      <c r="E165" s="56">
        <v>8</v>
      </c>
      <c r="F165" s="57" t="s">
        <v>245</v>
      </c>
      <c r="G165" s="34" t="s">
        <v>214</v>
      </c>
      <c r="H165" s="20" t="s">
        <v>212</v>
      </c>
      <c r="I165" s="98">
        <v>21505000</v>
      </c>
      <c r="J165" s="20" t="s">
        <v>220</v>
      </c>
      <c r="K165" s="21"/>
      <c r="L165" s="35" t="s">
        <v>229</v>
      </c>
      <c r="M165" s="108"/>
      <c r="N165" s="100"/>
    </row>
    <row r="166" spans="1:14" ht="12.75" hidden="1" customHeight="1">
      <c r="A166" s="758"/>
      <c r="B166" s="746"/>
      <c r="C166" s="15"/>
      <c r="D166" s="60"/>
      <c r="E166" s="56">
        <v>9</v>
      </c>
      <c r="F166" s="57" t="s">
        <v>246</v>
      </c>
      <c r="G166" s="34" t="s">
        <v>214</v>
      </c>
      <c r="H166" s="20" t="s">
        <v>212</v>
      </c>
      <c r="I166" s="98">
        <v>0</v>
      </c>
      <c r="J166" s="20" t="s">
        <v>220</v>
      </c>
      <c r="K166" s="21"/>
      <c r="L166" s="35" t="s">
        <v>229</v>
      </c>
      <c r="M166" s="108"/>
      <c r="N166" s="100"/>
    </row>
    <row r="167" spans="1:14" ht="12.75" hidden="1" customHeight="1">
      <c r="A167" s="758"/>
      <c r="B167" s="746"/>
      <c r="C167" s="15"/>
      <c r="D167" s="60"/>
      <c r="E167" s="56">
        <v>10</v>
      </c>
      <c r="F167" s="57" t="s">
        <v>161</v>
      </c>
      <c r="G167" s="34" t="s">
        <v>214</v>
      </c>
      <c r="H167" s="20" t="s">
        <v>212</v>
      </c>
      <c r="I167" s="98">
        <v>0</v>
      </c>
      <c r="J167" s="20" t="s">
        <v>220</v>
      </c>
      <c r="K167" s="21"/>
      <c r="L167" s="35" t="s">
        <v>229</v>
      </c>
      <c r="M167" s="108"/>
      <c r="N167" s="100"/>
    </row>
    <row r="168" spans="1:14" ht="12.75" hidden="1" customHeight="1">
      <c r="A168" s="758"/>
      <c r="B168" s="746"/>
      <c r="C168" s="15"/>
      <c r="D168" s="60"/>
      <c r="E168" s="56">
        <v>11</v>
      </c>
      <c r="F168" s="57" t="s">
        <v>228</v>
      </c>
      <c r="G168" s="34" t="s">
        <v>214</v>
      </c>
      <c r="H168" s="20" t="s">
        <v>212</v>
      </c>
      <c r="I168" s="98">
        <v>0</v>
      </c>
      <c r="J168" s="20" t="s">
        <v>236</v>
      </c>
      <c r="K168" s="21"/>
      <c r="L168" s="35"/>
      <c r="M168" s="108"/>
      <c r="N168" s="100"/>
    </row>
    <row r="169" spans="1:14" ht="12.75" hidden="1" customHeight="1">
      <c r="A169" s="758"/>
      <c r="B169" s="746"/>
      <c r="C169" s="15"/>
      <c r="D169" s="60"/>
      <c r="E169" s="56">
        <v>12</v>
      </c>
      <c r="F169" s="57" t="s">
        <v>162</v>
      </c>
      <c r="G169" s="34" t="s">
        <v>214</v>
      </c>
      <c r="H169" s="20" t="s">
        <v>212</v>
      </c>
      <c r="I169" s="98">
        <v>0</v>
      </c>
      <c r="J169" s="20" t="s">
        <v>236</v>
      </c>
      <c r="K169" s="21"/>
      <c r="L169" s="35"/>
      <c r="M169" s="108"/>
      <c r="N169" s="100"/>
    </row>
    <row r="170" spans="1:14" ht="12.75" hidden="1" customHeight="1">
      <c r="A170" s="758"/>
      <c r="B170" s="746"/>
      <c r="C170" s="15"/>
      <c r="D170" s="60"/>
      <c r="E170" s="56">
        <v>13</v>
      </c>
      <c r="F170" s="57" t="s">
        <v>163</v>
      </c>
      <c r="G170" s="34" t="s">
        <v>214</v>
      </c>
      <c r="H170" s="20" t="s">
        <v>212</v>
      </c>
      <c r="I170" s="98">
        <v>0</v>
      </c>
      <c r="J170" s="20" t="s">
        <v>236</v>
      </c>
      <c r="K170" s="21"/>
      <c r="L170" s="35"/>
      <c r="M170" s="108"/>
      <c r="N170" s="100"/>
    </row>
    <row r="171" spans="1:14" ht="12.75" hidden="1" customHeight="1">
      <c r="A171" s="758"/>
      <c r="B171" s="746"/>
      <c r="C171" s="15"/>
      <c r="D171" s="60"/>
      <c r="E171" s="56">
        <v>14</v>
      </c>
      <c r="F171" s="57" t="s">
        <v>164</v>
      </c>
      <c r="G171" s="34" t="s">
        <v>214</v>
      </c>
      <c r="H171" s="20" t="s">
        <v>212</v>
      </c>
      <c r="I171" s="98">
        <v>21505000</v>
      </c>
      <c r="J171" s="20" t="s">
        <v>220</v>
      </c>
      <c r="K171" s="21"/>
      <c r="L171" s="35" t="s">
        <v>229</v>
      </c>
      <c r="M171" s="108"/>
      <c r="N171" s="100"/>
    </row>
    <row r="172" spans="1:14" ht="12.75" hidden="1" customHeight="1">
      <c r="A172" s="758"/>
      <c r="B172" s="746"/>
      <c r="C172" s="15"/>
      <c r="D172" s="60"/>
      <c r="E172" s="56">
        <v>15</v>
      </c>
      <c r="F172" s="57" t="s">
        <v>165</v>
      </c>
      <c r="G172" s="34" t="s">
        <v>214</v>
      </c>
      <c r="H172" s="20" t="s">
        <v>212</v>
      </c>
      <c r="I172" s="98">
        <v>0</v>
      </c>
      <c r="J172" s="20" t="s">
        <v>220</v>
      </c>
      <c r="K172" s="21"/>
      <c r="L172" s="35" t="s">
        <v>229</v>
      </c>
      <c r="M172" s="108"/>
      <c r="N172" s="100"/>
    </row>
    <row r="173" spans="1:14" ht="12.75" hidden="1" customHeight="1">
      <c r="A173" s="758"/>
      <c r="B173" s="746"/>
      <c r="C173" s="15"/>
      <c r="D173" s="60"/>
      <c r="E173" s="56">
        <v>16</v>
      </c>
      <c r="F173" s="57" t="s">
        <v>238</v>
      </c>
      <c r="G173" s="34" t="s">
        <v>214</v>
      </c>
      <c r="H173" s="20" t="s">
        <v>212</v>
      </c>
      <c r="I173" s="98">
        <v>10752000</v>
      </c>
      <c r="J173" s="20" t="s">
        <v>220</v>
      </c>
      <c r="K173" s="21"/>
      <c r="L173" s="35" t="s">
        <v>229</v>
      </c>
      <c r="M173" s="108"/>
      <c r="N173" s="100"/>
    </row>
    <row r="174" spans="1:14" ht="12.75" hidden="1" customHeight="1">
      <c r="A174" s="758"/>
      <c r="B174" s="746"/>
      <c r="C174" s="15"/>
      <c r="D174" s="60"/>
      <c r="E174" s="56">
        <v>17</v>
      </c>
      <c r="F174" s="57" t="s">
        <v>166</v>
      </c>
      <c r="G174" s="34" t="s">
        <v>214</v>
      </c>
      <c r="H174" s="20" t="s">
        <v>212</v>
      </c>
      <c r="I174" s="98">
        <v>0</v>
      </c>
      <c r="J174" s="20" t="s">
        <v>236</v>
      </c>
      <c r="K174" s="21"/>
      <c r="L174" s="35"/>
      <c r="M174" s="108"/>
      <c r="N174" s="100"/>
    </row>
    <row r="175" spans="1:14" ht="12.75" hidden="1" customHeight="1">
      <c r="A175" s="758"/>
      <c r="B175" s="746"/>
      <c r="C175" s="15"/>
      <c r="D175" s="60"/>
      <c r="E175" s="56">
        <v>18</v>
      </c>
      <c r="F175" s="57" t="s">
        <v>247</v>
      </c>
      <c r="G175" s="34" t="s">
        <v>214</v>
      </c>
      <c r="H175" s="20" t="s">
        <v>212</v>
      </c>
      <c r="I175" s="98">
        <v>10752000</v>
      </c>
      <c r="J175" s="20" t="s">
        <v>220</v>
      </c>
      <c r="K175" s="21"/>
      <c r="L175" s="35" t="s">
        <v>229</v>
      </c>
      <c r="M175" s="108"/>
      <c r="N175" s="100"/>
    </row>
    <row r="176" spans="1:14" ht="12.75" hidden="1" customHeight="1">
      <c r="A176" s="758"/>
      <c r="B176" s="746"/>
      <c r="C176" s="15"/>
      <c r="D176" s="60"/>
      <c r="E176" s="56">
        <v>19</v>
      </c>
      <c r="F176" s="57" t="s">
        <v>167</v>
      </c>
      <c r="G176" s="34" t="s">
        <v>214</v>
      </c>
      <c r="H176" s="20" t="s">
        <v>212</v>
      </c>
      <c r="I176" s="98">
        <v>0</v>
      </c>
      <c r="J176" s="20" t="s">
        <v>236</v>
      </c>
      <c r="K176" s="21"/>
      <c r="L176" s="35"/>
      <c r="M176" s="108"/>
      <c r="N176" s="91"/>
    </row>
    <row r="177" spans="1:14" ht="12.75" hidden="1" customHeight="1">
      <c r="A177" s="758"/>
      <c r="B177" s="746"/>
      <c r="C177" s="15"/>
      <c r="D177" s="60"/>
      <c r="E177" s="56">
        <v>20</v>
      </c>
      <c r="F177" s="57" t="s">
        <v>168</v>
      </c>
      <c r="G177" s="34" t="s">
        <v>214</v>
      </c>
      <c r="H177" s="20" t="s">
        <v>212</v>
      </c>
      <c r="I177" s="98">
        <v>0</v>
      </c>
      <c r="J177" s="34" t="s">
        <v>236</v>
      </c>
      <c r="K177" s="35"/>
      <c r="L177" s="35"/>
      <c r="M177" s="108"/>
      <c r="N177" s="100"/>
    </row>
    <row r="178" spans="1:14" ht="12.75" hidden="1" customHeight="1">
      <c r="A178" s="758"/>
      <c r="B178" s="746"/>
      <c r="C178" s="15"/>
      <c r="D178" s="60"/>
      <c r="E178" s="56"/>
      <c r="F178" s="57"/>
      <c r="G178" s="34"/>
      <c r="H178" s="20"/>
      <c r="I178" s="98"/>
      <c r="J178" s="20"/>
      <c r="K178" s="21"/>
      <c r="L178" s="21"/>
      <c r="M178" s="108"/>
      <c r="N178" s="100"/>
    </row>
    <row r="179" spans="1:14" ht="12.75" hidden="1" customHeight="1">
      <c r="A179" s="758"/>
      <c r="B179" s="746"/>
      <c r="C179" s="15">
        <v>4</v>
      </c>
      <c r="D179" s="60" t="s">
        <v>209</v>
      </c>
      <c r="E179" s="56">
        <v>1</v>
      </c>
      <c r="F179" s="57" t="s">
        <v>169</v>
      </c>
      <c r="G179" s="34" t="s">
        <v>214</v>
      </c>
      <c r="H179" s="20" t="s">
        <v>212</v>
      </c>
      <c r="I179" s="98">
        <v>0</v>
      </c>
      <c r="J179" s="20" t="s">
        <v>236</v>
      </c>
      <c r="K179" s="21"/>
      <c r="L179" s="35"/>
      <c r="M179" s="108"/>
      <c r="N179" s="100"/>
    </row>
    <row r="180" spans="1:14" ht="12.75" hidden="1" customHeight="1">
      <c r="A180" s="758"/>
      <c r="B180" s="746"/>
      <c r="C180" s="15"/>
      <c r="D180" s="60"/>
      <c r="E180" s="56">
        <v>2</v>
      </c>
      <c r="F180" s="57" t="s">
        <v>170</v>
      </c>
      <c r="G180" s="34" t="s">
        <v>214</v>
      </c>
      <c r="H180" s="20" t="s">
        <v>212</v>
      </c>
      <c r="I180" s="98">
        <v>10752000</v>
      </c>
      <c r="J180" s="20" t="s">
        <v>220</v>
      </c>
      <c r="K180" s="21"/>
      <c r="L180" s="35" t="s">
        <v>229</v>
      </c>
      <c r="M180" s="108"/>
      <c r="N180" s="100"/>
    </row>
    <row r="181" spans="1:14" ht="12.75" hidden="1" customHeight="1">
      <c r="A181" s="758"/>
      <c r="B181" s="746"/>
      <c r="C181" s="15"/>
      <c r="D181" s="60"/>
      <c r="E181" s="56">
        <v>3</v>
      </c>
      <c r="F181" s="57" t="s">
        <v>248</v>
      </c>
      <c r="G181" s="34" t="s">
        <v>214</v>
      </c>
      <c r="H181" s="20" t="s">
        <v>212</v>
      </c>
      <c r="I181" s="97">
        <v>10770000</v>
      </c>
      <c r="J181" s="20" t="s">
        <v>220</v>
      </c>
      <c r="K181" s="21"/>
      <c r="L181" s="35" t="s">
        <v>229</v>
      </c>
      <c r="M181" s="108"/>
      <c r="N181" s="100"/>
    </row>
    <row r="182" spans="1:14" ht="12.75" hidden="1" customHeight="1">
      <c r="A182" s="758"/>
      <c r="B182" s="746"/>
      <c r="C182" s="15"/>
      <c r="D182" s="60"/>
      <c r="E182" s="56">
        <v>4</v>
      </c>
      <c r="F182" s="57" t="s">
        <v>171</v>
      </c>
      <c r="G182" s="34" t="s">
        <v>214</v>
      </c>
      <c r="H182" s="20" t="s">
        <v>212</v>
      </c>
      <c r="I182" s="97">
        <v>10752000</v>
      </c>
      <c r="J182" s="20" t="s">
        <v>220</v>
      </c>
      <c r="K182" s="21"/>
      <c r="L182" s="35" t="s">
        <v>229</v>
      </c>
      <c r="M182" s="108"/>
      <c r="N182" s="100"/>
    </row>
    <row r="183" spans="1:14" ht="12.75" hidden="1" customHeight="1">
      <c r="A183" s="758"/>
      <c r="B183" s="746"/>
      <c r="C183" s="15"/>
      <c r="D183" s="60"/>
      <c r="E183" s="56">
        <v>5</v>
      </c>
      <c r="F183" s="57" t="s">
        <v>172</v>
      </c>
      <c r="G183" s="34" t="s">
        <v>214</v>
      </c>
      <c r="H183" s="20" t="s">
        <v>212</v>
      </c>
      <c r="I183" s="97">
        <v>0</v>
      </c>
      <c r="J183" s="20" t="s">
        <v>236</v>
      </c>
      <c r="K183" s="21"/>
      <c r="L183" s="35"/>
      <c r="M183" s="108"/>
      <c r="N183" s="100"/>
    </row>
    <row r="184" spans="1:14" ht="12.75" hidden="1" customHeight="1">
      <c r="A184" s="758"/>
      <c r="B184" s="746"/>
      <c r="C184" s="15"/>
      <c r="D184" s="60"/>
      <c r="E184" s="56">
        <v>6</v>
      </c>
      <c r="F184" s="57" t="s">
        <v>173</v>
      </c>
      <c r="G184" s="34" t="s">
        <v>214</v>
      </c>
      <c r="H184" s="20" t="s">
        <v>212</v>
      </c>
      <c r="I184" s="97">
        <v>0</v>
      </c>
      <c r="J184" s="20" t="s">
        <v>236</v>
      </c>
      <c r="K184" s="21"/>
      <c r="L184" s="35"/>
      <c r="M184" s="108"/>
      <c r="N184" s="100"/>
    </row>
    <row r="185" spans="1:14" ht="12.75" hidden="1" customHeight="1">
      <c r="A185" s="758"/>
      <c r="B185" s="746"/>
      <c r="C185" s="15"/>
      <c r="D185" s="60"/>
      <c r="E185" s="56">
        <v>7</v>
      </c>
      <c r="F185" s="57" t="s">
        <v>174</v>
      </c>
      <c r="G185" s="34" t="s">
        <v>214</v>
      </c>
      <c r="H185" s="20" t="s">
        <v>212</v>
      </c>
      <c r="I185" s="97">
        <v>0</v>
      </c>
      <c r="J185" s="20" t="s">
        <v>236</v>
      </c>
      <c r="K185" s="21"/>
      <c r="L185" s="35"/>
      <c r="M185" s="108"/>
      <c r="N185" s="100"/>
    </row>
    <row r="186" spans="1:14" ht="12.75" hidden="1" customHeight="1">
      <c r="A186" s="758"/>
      <c r="B186" s="746"/>
      <c r="C186" s="15"/>
      <c r="D186" s="60"/>
      <c r="E186" s="56"/>
      <c r="F186" s="57"/>
      <c r="G186" s="34"/>
      <c r="H186" s="20"/>
      <c r="I186" s="19"/>
      <c r="J186" s="20"/>
      <c r="K186" s="21"/>
      <c r="L186" s="21"/>
      <c r="M186" s="108"/>
      <c r="N186" s="100"/>
    </row>
    <row r="187" spans="1:14" ht="12.75" hidden="1" customHeight="1" thickBot="1">
      <c r="A187" s="758"/>
      <c r="B187" s="746"/>
      <c r="C187" s="15"/>
      <c r="D187" s="60"/>
      <c r="E187" s="56"/>
      <c r="F187" s="57"/>
      <c r="G187" s="34"/>
      <c r="H187" s="20"/>
      <c r="I187" s="19"/>
      <c r="J187" s="20"/>
      <c r="K187" s="21"/>
      <c r="L187" s="21"/>
      <c r="M187" s="108"/>
      <c r="N187" s="100"/>
    </row>
    <row r="188" spans="1:14" ht="14.4" hidden="1" thickBot="1">
      <c r="A188" s="40" t="s">
        <v>19</v>
      </c>
      <c r="B188" s="41"/>
      <c r="C188" s="41"/>
      <c r="D188" s="41"/>
      <c r="E188" s="41"/>
      <c r="F188" s="41"/>
      <c r="G188" s="41"/>
      <c r="H188" s="41"/>
      <c r="I188" s="61">
        <f>SUM(I73:I187)</f>
        <v>1075250000</v>
      </c>
      <c r="J188" s="62"/>
      <c r="K188" s="62"/>
      <c r="L188" s="111"/>
      <c r="M188" s="111"/>
      <c r="N188" s="102"/>
    </row>
    <row r="189" spans="1:14" ht="12.75" hidden="1" customHeight="1">
      <c r="A189" s="752">
        <v>3</v>
      </c>
      <c r="B189" s="746" t="s">
        <v>20</v>
      </c>
      <c r="C189" s="116">
        <v>1</v>
      </c>
      <c r="D189" s="117" t="s">
        <v>239</v>
      </c>
      <c r="E189" s="63">
        <v>1</v>
      </c>
      <c r="F189" s="64" t="s">
        <v>175</v>
      </c>
      <c r="G189" s="95" t="s">
        <v>214</v>
      </c>
      <c r="H189" s="20" t="s">
        <v>212</v>
      </c>
      <c r="I189" s="97">
        <v>10557000</v>
      </c>
      <c r="J189" s="20" t="s">
        <v>213</v>
      </c>
      <c r="K189" s="21"/>
      <c r="L189" s="21" t="s">
        <v>229</v>
      </c>
      <c r="M189" s="108"/>
      <c r="N189" s="100"/>
    </row>
    <row r="190" spans="1:14" ht="15" hidden="1" customHeight="1">
      <c r="A190" s="752"/>
      <c r="B190" s="746"/>
      <c r="C190" s="28"/>
      <c r="D190" s="118"/>
      <c r="E190" s="30">
        <v>2</v>
      </c>
      <c r="F190" s="66" t="s">
        <v>176</v>
      </c>
      <c r="G190" s="95" t="s">
        <v>214</v>
      </c>
      <c r="H190" s="20" t="s">
        <v>212</v>
      </c>
      <c r="I190" s="97">
        <v>14076000</v>
      </c>
      <c r="J190" s="20" t="s">
        <v>213</v>
      </c>
      <c r="K190" s="21"/>
      <c r="L190" s="21" t="s">
        <v>229</v>
      </c>
      <c r="M190" s="108"/>
      <c r="N190" s="100"/>
    </row>
    <row r="191" spans="1:14" ht="15" hidden="1" customHeight="1">
      <c r="A191" s="752"/>
      <c r="B191" s="746"/>
      <c r="C191" s="28"/>
      <c r="D191" s="118"/>
      <c r="E191" s="30">
        <v>3</v>
      </c>
      <c r="F191" s="66" t="s">
        <v>177</v>
      </c>
      <c r="G191" s="95" t="s">
        <v>214</v>
      </c>
      <c r="H191" s="20" t="s">
        <v>212</v>
      </c>
      <c r="I191" s="97">
        <v>4692000</v>
      </c>
      <c r="J191" s="20" t="s">
        <v>213</v>
      </c>
      <c r="K191" s="21"/>
      <c r="L191" s="21" t="s">
        <v>229</v>
      </c>
      <c r="M191" s="108"/>
      <c r="N191" s="100"/>
    </row>
    <row r="192" spans="1:14" ht="15" hidden="1" customHeight="1">
      <c r="A192" s="752"/>
      <c r="B192" s="746"/>
      <c r="C192" s="28"/>
      <c r="D192" s="118"/>
      <c r="E192" s="30">
        <v>4</v>
      </c>
      <c r="F192" s="68" t="s">
        <v>178</v>
      </c>
      <c r="G192" s="95" t="s">
        <v>214</v>
      </c>
      <c r="H192" s="20" t="s">
        <v>212</v>
      </c>
      <c r="I192" s="97">
        <v>4692000</v>
      </c>
      <c r="J192" s="20" t="s">
        <v>213</v>
      </c>
      <c r="K192" s="21"/>
      <c r="L192" s="21" t="s">
        <v>229</v>
      </c>
      <c r="M192" s="108"/>
      <c r="N192" s="100"/>
    </row>
    <row r="193" spans="1:14" ht="15" hidden="1" customHeight="1">
      <c r="A193" s="752"/>
      <c r="B193" s="746"/>
      <c r="C193" s="28"/>
      <c r="D193" s="118"/>
      <c r="E193" s="30">
        <v>5</v>
      </c>
      <c r="F193" s="68" t="s">
        <v>179</v>
      </c>
      <c r="G193" s="95" t="s">
        <v>214</v>
      </c>
      <c r="H193" s="20" t="s">
        <v>212</v>
      </c>
      <c r="I193" s="97">
        <v>3519000</v>
      </c>
      <c r="J193" s="20" t="s">
        <v>213</v>
      </c>
      <c r="K193" s="21"/>
      <c r="L193" s="21" t="s">
        <v>229</v>
      </c>
      <c r="M193" s="108"/>
      <c r="N193" s="100"/>
    </row>
    <row r="194" spans="1:14" ht="15" hidden="1" customHeight="1">
      <c r="A194" s="752"/>
      <c r="B194" s="746"/>
      <c r="C194" s="28"/>
      <c r="D194" s="118"/>
      <c r="E194" s="30">
        <v>6</v>
      </c>
      <c r="F194" s="68" t="s">
        <v>180</v>
      </c>
      <c r="G194" s="95" t="s">
        <v>214</v>
      </c>
      <c r="H194" s="20" t="s">
        <v>212</v>
      </c>
      <c r="I194" s="97">
        <v>5865000</v>
      </c>
      <c r="J194" s="20" t="s">
        <v>213</v>
      </c>
      <c r="K194" s="21"/>
      <c r="L194" s="21" t="s">
        <v>229</v>
      </c>
      <c r="M194" s="108"/>
      <c r="N194" s="100"/>
    </row>
    <row r="195" spans="1:14" ht="15" hidden="1" customHeight="1">
      <c r="A195" s="752"/>
      <c r="B195" s="746"/>
      <c r="C195" s="28"/>
      <c r="D195" s="118"/>
      <c r="E195" s="30">
        <v>7</v>
      </c>
      <c r="F195" s="68" t="s">
        <v>181</v>
      </c>
      <c r="G195" s="95" t="s">
        <v>214</v>
      </c>
      <c r="H195" s="20" t="s">
        <v>212</v>
      </c>
      <c r="I195" s="97">
        <v>14076000</v>
      </c>
      <c r="J195" s="20" t="s">
        <v>213</v>
      </c>
      <c r="K195" s="21"/>
      <c r="L195" s="21" t="s">
        <v>229</v>
      </c>
      <c r="M195" s="108"/>
      <c r="N195" s="100"/>
    </row>
    <row r="196" spans="1:14" ht="15" hidden="1" customHeight="1">
      <c r="A196" s="752"/>
      <c r="B196" s="746"/>
      <c r="C196" s="28"/>
      <c r="D196" s="118"/>
      <c r="E196" s="30">
        <v>8</v>
      </c>
      <c r="F196" s="66" t="s">
        <v>182</v>
      </c>
      <c r="G196" s="95" t="s">
        <v>214</v>
      </c>
      <c r="H196" s="20" t="s">
        <v>212</v>
      </c>
      <c r="I196" s="97">
        <v>11730000</v>
      </c>
      <c r="J196" s="20" t="s">
        <v>213</v>
      </c>
      <c r="K196" s="21"/>
      <c r="L196" s="21" t="s">
        <v>229</v>
      </c>
      <c r="M196" s="108"/>
      <c r="N196" s="100"/>
    </row>
    <row r="197" spans="1:14" ht="15" hidden="1" customHeight="1">
      <c r="A197" s="752"/>
      <c r="B197" s="746"/>
      <c r="C197" s="28"/>
      <c r="D197" s="118"/>
      <c r="E197" s="30">
        <v>9</v>
      </c>
      <c r="F197" s="66" t="s">
        <v>183</v>
      </c>
      <c r="G197" s="95" t="s">
        <v>214</v>
      </c>
      <c r="H197" s="20" t="s">
        <v>212</v>
      </c>
      <c r="I197" s="97">
        <v>8211000</v>
      </c>
      <c r="J197" s="20" t="s">
        <v>213</v>
      </c>
      <c r="K197" s="21"/>
      <c r="L197" s="21" t="s">
        <v>229</v>
      </c>
      <c r="M197" s="108"/>
      <c r="N197" s="100"/>
    </row>
    <row r="198" spans="1:14" ht="15" hidden="1" customHeight="1">
      <c r="A198" s="752"/>
      <c r="B198" s="746"/>
      <c r="C198" s="28"/>
      <c r="D198" s="118"/>
      <c r="E198" s="30">
        <v>10</v>
      </c>
      <c r="F198" s="66" t="s">
        <v>184</v>
      </c>
      <c r="G198" s="95" t="s">
        <v>214</v>
      </c>
      <c r="H198" s="20" t="s">
        <v>212</v>
      </c>
      <c r="I198" s="97">
        <v>11730000</v>
      </c>
      <c r="J198" s="20" t="s">
        <v>213</v>
      </c>
      <c r="K198" s="21"/>
      <c r="L198" s="21" t="s">
        <v>229</v>
      </c>
      <c r="M198" s="108"/>
      <c r="N198" s="100"/>
    </row>
    <row r="199" spans="1:14" ht="15" hidden="1" customHeight="1">
      <c r="A199" s="752"/>
      <c r="B199" s="746"/>
      <c r="C199" s="28"/>
      <c r="D199" s="118"/>
      <c r="E199" s="30">
        <v>11</v>
      </c>
      <c r="F199" s="66" t="s">
        <v>185</v>
      </c>
      <c r="G199" s="95" t="s">
        <v>214</v>
      </c>
      <c r="H199" s="20" t="s">
        <v>212</v>
      </c>
      <c r="I199" s="97">
        <v>16422000</v>
      </c>
      <c r="J199" s="20" t="s">
        <v>213</v>
      </c>
      <c r="K199" s="21"/>
      <c r="L199" s="21" t="s">
        <v>229</v>
      </c>
      <c r="M199" s="108"/>
      <c r="N199" s="100"/>
    </row>
    <row r="200" spans="1:14" ht="15" hidden="1" customHeight="1">
      <c r="A200" s="752"/>
      <c r="B200" s="746"/>
      <c r="C200" s="28"/>
      <c r="D200" s="118"/>
      <c r="E200" s="30">
        <v>12</v>
      </c>
      <c r="F200" s="66" t="s">
        <v>21</v>
      </c>
      <c r="G200" s="95" t="s">
        <v>214</v>
      </c>
      <c r="H200" s="20" t="s">
        <v>212</v>
      </c>
      <c r="I200" s="97">
        <v>11730000</v>
      </c>
      <c r="J200" s="20" t="s">
        <v>213</v>
      </c>
      <c r="K200" s="21"/>
      <c r="L200" s="21" t="s">
        <v>229</v>
      </c>
      <c r="M200" s="108"/>
      <c r="N200" s="100"/>
    </row>
    <row r="201" spans="1:14" ht="15" hidden="1" customHeight="1" thickBot="1">
      <c r="A201" s="752"/>
      <c r="B201" s="746"/>
      <c r="C201" s="115"/>
      <c r="D201" s="114"/>
      <c r="E201" s="70"/>
      <c r="F201" s="71"/>
      <c r="G201" s="95"/>
      <c r="H201" s="20"/>
      <c r="I201" s="19"/>
      <c r="J201" s="20"/>
      <c r="K201" s="21"/>
      <c r="L201" s="21"/>
      <c r="M201" s="108"/>
      <c r="N201" s="100"/>
    </row>
    <row r="202" spans="1:14" ht="14.4" hidden="1" thickBot="1">
      <c r="A202" s="40" t="s">
        <v>22</v>
      </c>
      <c r="B202" s="41"/>
      <c r="C202" s="41"/>
      <c r="D202" s="41"/>
      <c r="E202" s="41"/>
      <c r="F202" s="41"/>
      <c r="G202" s="41"/>
      <c r="H202" s="41"/>
      <c r="I202" s="61">
        <f>SUM(I189:I201)</f>
        <v>117300000</v>
      </c>
      <c r="J202" s="72"/>
      <c r="K202" s="72"/>
      <c r="L202" s="112"/>
      <c r="M202" s="110"/>
      <c r="N202" s="103"/>
    </row>
    <row r="203" spans="1:14" ht="15" hidden="1" customHeight="1">
      <c r="A203" s="752">
        <v>4</v>
      </c>
      <c r="B203" s="746" t="s">
        <v>23</v>
      </c>
      <c r="C203" s="95">
        <v>1</v>
      </c>
      <c r="D203" s="73" t="s">
        <v>210</v>
      </c>
      <c r="E203" s="74">
        <v>1</v>
      </c>
      <c r="F203" s="75" t="s">
        <v>186</v>
      </c>
      <c r="G203" s="20" t="s">
        <v>214</v>
      </c>
      <c r="H203" s="20" t="s">
        <v>212</v>
      </c>
      <c r="I203" s="133">
        <v>5865000</v>
      </c>
      <c r="J203" s="20" t="s">
        <v>220</v>
      </c>
      <c r="K203" s="21"/>
      <c r="L203" s="24" t="s">
        <v>229</v>
      </c>
      <c r="M203" s="24"/>
      <c r="N203" s="92"/>
    </row>
    <row r="204" spans="1:14" ht="15" hidden="1" customHeight="1">
      <c r="A204" s="752"/>
      <c r="B204" s="746"/>
      <c r="C204" s="15"/>
      <c r="D204" s="77"/>
      <c r="E204" s="53">
        <v>2</v>
      </c>
      <c r="F204" s="76" t="s">
        <v>249</v>
      </c>
      <c r="G204" s="20" t="s">
        <v>214</v>
      </c>
      <c r="H204" s="20" t="s">
        <v>212</v>
      </c>
      <c r="I204" s="134">
        <v>5865000</v>
      </c>
      <c r="J204" s="20" t="s">
        <v>220</v>
      </c>
      <c r="K204" s="21"/>
      <c r="L204" s="24" t="s">
        <v>229</v>
      </c>
      <c r="M204" s="24"/>
      <c r="N204" s="92"/>
    </row>
    <row r="205" spans="1:14" ht="15" hidden="1" customHeight="1">
      <c r="A205" s="752"/>
      <c r="B205" s="746"/>
      <c r="C205" s="15"/>
      <c r="D205" s="77"/>
      <c r="E205" s="53">
        <v>3</v>
      </c>
      <c r="F205" s="76" t="s">
        <v>187</v>
      </c>
      <c r="G205" s="20" t="s">
        <v>214</v>
      </c>
      <c r="H205" s="20" t="s">
        <v>212</v>
      </c>
      <c r="I205" s="134">
        <v>5865000</v>
      </c>
      <c r="J205" s="20" t="s">
        <v>220</v>
      </c>
      <c r="K205" s="21"/>
      <c r="L205" s="24" t="s">
        <v>229</v>
      </c>
      <c r="M205" s="24"/>
      <c r="N205" s="92"/>
    </row>
    <row r="206" spans="1:14" ht="15" hidden="1" customHeight="1">
      <c r="A206" s="752"/>
      <c r="B206" s="746"/>
      <c r="C206" s="15"/>
      <c r="D206" s="77"/>
      <c r="E206" s="53">
        <v>4</v>
      </c>
      <c r="F206" s="76" t="s">
        <v>188</v>
      </c>
      <c r="G206" s="20" t="s">
        <v>214</v>
      </c>
      <c r="H206" s="20" t="s">
        <v>212</v>
      </c>
      <c r="I206" s="134">
        <v>5865000</v>
      </c>
      <c r="J206" s="20" t="s">
        <v>220</v>
      </c>
      <c r="K206" s="21"/>
      <c r="L206" s="24" t="s">
        <v>229</v>
      </c>
      <c r="M206" s="24"/>
      <c r="N206" s="92"/>
    </row>
    <row r="207" spans="1:14" ht="15" hidden="1" customHeight="1">
      <c r="A207" s="752"/>
      <c r="B207" s="746"/>
      <c r="C207" s="15"/>
      <c r="D207" s="77"/>
      <c r="E207" s="53">
        <v>5</v>
      </c>
      <c r="F207" s="76" t="s">
        <v>215</v>
      </c>
      <c r="G207" s="20" t="s">
        <v>214</v>
      </c>
      <c r="H207" s="20" t="s">
        <v>212</v>
      </c>
      <c r="I207" s="134">
        <v>5865000</v>
      </c>
      <c r="J207" s="20" t="s">
        <v>220</v>
      </c>
      <c r="K207" s="21"/>
      <c r="L207" s="24" t="s">
        <v>229</v>
      </c>
      <c r="M207" s="24"/>
      <c r="N207" s="92"/>
    </row>
    <row r="208" spans="1:14" ht="15" hidden="1" customHeight="1">
      <c r="A208" s="752"/>
      <c r="B208" s="746"/>
      <c r="C208" s="15"/>
      <c r="D208" s="27"/>
      <c r="E208" s="53">
        <v>6</v>
      </c>
      <c r="F208" s="76" t="s">
        <v>189</v>
      </c>
      <c r="G208" s="20" t="s">
        <v>214</v>
      </c>
      <c r="H208" s="20" t="s">
        <v>212</v>
      </c>
      <c r="I208" s="134">
        <v>5865000</v>
      </c>
      <c r="J208" s="20" t="s">
        <v>220</v>
      </c>
      <c r="K208" s="21"/>
      <c r="L208" s="24" t="s">
        <v>229</v>
      </c>
      <c r="M208" s="24"/>
      <c r="N208" s="92"/>
    </row>
    <row r="209" spans="1:14" ht="15" hidden="1" customHeight="1">
      <c r="A209" s="752"/>
      <c r="B209" s="746"/>
      <c r="C209" s="28"/>
      <c r="D209" s="49"/>
      <c r="E209" s="53">
        <v>7</v>
      </c>
      <c r="F209" s="76" t="s">
        <v>190</v>
      </c>
      <c r="G209" s="20" t="s">
        <v>214</v>
      </c>
      <c r="H209" s="20" t="s">
        <v>212</v>
      </c>
      <c r="I209" s="134">
        <v>38122000</v>
      </c>
      <c r="J209" s="20" t="s">
        <v>220</v>
      </c>
      <c r="K209" s="21"/>
      <c r="L209" s="24" t="s">
        <v>229</v>
      </c>
      <c r="M209" s="24"/>
      <c r="N209" s="92"/>
    </row>
    <row r="210" spans="1:14" ht="15" hidden="1" customHeight="1">
      <c r="A210" s="752"/>
      <c r="B210" s="746"/>
      <c r="C210" s="28"/>
      <c r="D210" s="49"/>
      <c r="E210" s="53">
        <v>8</v>
      </c>
      <c r="F210" s="76" t="s">
        <v>191</v>
      </c>
      <c r="G210" s="20" t="s">
        <v>214</v>
      </c>
      <c r="H210" s="20" t="s">
        <v>212</v>
      </c>
      <c r="I210" s="134">
        <v>5865000</v>
      </c>
      <c r="J210" s="20" t="s">
        <v>220</v>
      </c>
      <c r="K210" s="21"/>
      <c r="L210" s="24" t="s">
        <v>229</v>
      </c>
      <c r="M210" s="24"/>
      <c r="N210" s="92"/>
    </row>
    <row r="211" spans="1:14" ht="15" hidden="1" customHeight="1">
      <c r="A211" s="752"/>
      <c r="B211" s="746"/>
      <c r="C211" s="28"/>
      <c r="D211" s="49"/>
      <c r="E211" s="53">
        <v>9</v>
      </c>
      <c r="F211" s="76" t="s">
        <v>192</v>
      </c>
      <c r="G211" s="20" t="s">
        <v>214</v>
      </c>
      <c r="H211" s="20" t="s">
        <v>212</v>
      </c>
      <c r="I211" s="134">
        <v>5865000</v>
      </c>
      <c r="J211" s="20" t="s">
        <v>220</v>
      </c>
      <c r="K211" s="21"/>
      <c r="L211" s="24" t="s">
        <v>229</v>
      </c>
      <c r="M211" s="24"/>
      <c r="N211" s="92"/>
    </row>
    <row r="212" spans="1:14" ht="15" hidden="1" customHeight="1">
      <c r="A212" s="752"/>
      <c r="B212" s="746"/>
      <c r="C212" s="15"/>
      <c r="D212" s="27"/>
      <c r="E212" s="53">
        <v>10</v>
      </c>
      <c r="F212" s="76" t="s">
        <v>193</v>
      </c>
      <c r="G212" s="20" t="s">
        <v>214</v>
      </c>
      <c r="H212" s="20" t="s">
        <v>212</v>
      </c>
      <c r="I212" s="134">
        <v>11730000</v>
      </c>
      <c r="J212" s="20" t="s">
        <v>220</v>
      </c>
      <c r="K212" s="21"/>
      <c r="L212" s="24" t="s">
        <v>229</v>
      </c>
      <c r="M212" s="24"/>
      <c r="N212" s="92"/>
    </row>
    <row r="213" spans="1:14" ht="15" hidden="1" customHeight="1">
      <c r="A213" s="752"/>
      <c r="B213" s="746"/>
      <c r="C213" s="15"/>
      <c r="D213" s="27"/>
      <c r="E213" s="53">
        <v>11</v>
      </c>
      <c r="F213" s="76" t="s">
        <v>194</v>
      </c>
      <c r="G213" s="20" t="s">
        <v>214</v>
      </c>
      <c r="H213" s="20" t="s">
        <v>212</v>
      </c>
      <c r="I213" s="134">
        <v>2932000</v>
      </c>
      <c r="J213" s="20" t="s">
        <v>220</v>
      </c>
      <c r="K213" s="21"/>
      <c r="L213" s="24" t="s">
        <v>229</v>
      </c>
      <c r="M213" s="24"/>
      <c r="N213" s="92"/>
    </row>
    <row r="214" spans="1:14" ht="15" hidden="1" customHeight="1">
      <c r="A214" s="752"/>
      <c r="B214" s="746"/>
      <c r="C214" s="15"/>
      <c r="D214" s="27"/>
      <c r="E214" s="53">
        <v>12</v>
      </c>
      <c r="F214" s="76" t="s">
        <v>196</v>
      </c>
      <c r="G214" s="20" t="s">
        <v>214</v>
      </c>
      <c r="H214" s="20" t="s">
        <v>212</v>
      </c>
      <c r="I214" s="134">
        <v>11730000</v>
      </c>
      <c r="J214" s="20" t="s">
        <v>220</v>
      </c>
      <c r="K214" s="21"/>
      <c r="L214" s="24" t="s">
        <v>229</v>
      </c>
      <c r="M214" s="24"/>
      <c r="N214" s="92"/>
    </row>
    <row r="215" spans="1:14" ht="15" hidden="1" customHeight="1">
      <c r="A215" s="752"/>
      <c r="B215" s="746"/>
      <c r="C215" s="28"/>
      <c r="D215" s="49"/>
      <c r="E215" s="53">
        <v>13</v>
      </c>
      <c r="F215" s="76" t="s">
        <v>250</v>
      </c>
      <c r="G215" s="20" t="s">
        <v>214</v>
      </c>
      <c r="H215" s="20" t="s">
        <v>212</v>
      </c>
      <c r="I215" s="134">
        <v>2932000</v>
      </c>
      <c r="J215" s="20" t="s">
        <v>220</v>
      </c>
      <c r="K215" s="21"/>
      <c r="L215" s="24" t="s">
        <v>229</v>
      </c>
      <c r="M215" s="24"/>
      <c r="N215" s="92"/>
    </row>
    <row r="216" spans="1:14" ht="15" hidden="1" customHeight="1">
      <c r="A216" s="752"/>
      <c r="B216" s="746"/>
      <c r="C216" s="28"/>
      <c r="D216" s="49"/>
      <c r="E216" s="53">
        <v>14</v>
      </c>
      <c r="F216" s="76" t="s">
        <v>197</v>
      </c>
      <c r="G216" s="20" t="s">
        <v>214</v>
      </c>
      <c r="H216" s="20" t="s">
        <v>212</v>
      </c>
      <c r="I216" s="134">
        <v>8797000</v>
      </c>
      <c r="J216" s="20" t="s">
        <v>220</v>
      </c>
      <c r="K216" s="21"/>
      <c r="L216" s="24" t="s">
        <v>229</v>
      </c>
      <c r="M216" s="24"/>
      <c r="N216" s="92"/>
    </row>
    <row r="217" spans="1:14" ht="15" hidden="1" customHeight="1">
      <c r="A217" s="752"/>
      <c r="B217" s="746"/>
      <c r="C217" s="15"/>
      <c r="D217" s="49"/>
      <c r="E217" s="53">
        <v>15</v>
      </c>
      <c r="F217" s="76" t="s">
        <v>195</v>
      </c>
      <c r="G217" s="20" t="s">
        <v>214</v>
      </c>
      <c r="H217" s="20" t="s">
        <v>212</v>
      </c>
      <c r="I217" s="134">
        <v>11730000</v>
      </c>
      <c r="J217" s="20" t="s">
        <v>220</v>
      </c>
      <c r="K217" s="21"/>
      <c r="L217" s="24" t="s">
        <v>229</v>
      </c>
      <c r="M217" s="24"/>
      <c r="N217" s="92"/>
    </row>
    <row r="218" spans="1:14" ht="15" hidden="1" customHeight="1">
      <c r="A218" s="752"/>
      <c r="B218" s="746"/>
      <c r="C218" s="140"/>
      <c r="D218" s="141"/>
      <c r="E218" s="53">
        <v>16</v>
      </c>
      <c r="F218" s="76" t="s">
        <v>260</v>
      </c>
      <c r="G218" s="34" t="s">
        <v>214</v>
      </c>
      <c r="H218" s="34" t="s">
        <v>212</v>
      </c>
      <c r="I218" s="98">
        <v>6400000</v>
      </c>
      <c r="J218" s="34" t="s">
        <v>220</v>
      </c>
      <c r="K218" s="35"/>
      <c r="L218" s="39" t="s">
        <v>229</v>
      </c>
      <c r="M218" s="39"/>
      <c r="N218" s="91"/>
    </row>
    <row r="219" spans="1:14" ht="27.75" hidden="1" customHeight="1">
      <c r="A219" s="752"/>
      <c r="B219" s="746"/>
      <c r="C219" s="140"/>
      <c r="D219" s="141"/>
      <c r="E219" s="53">
        <v>17</v>
      </c>
      <c r="F219" s="136" t="s">
        <v>261</v>
      </c>
      <c r="G219" s="34" t="s">
        <v>214</v>
      </c>
      <c r="H219" s="34" t="s">
        <v>212</v>
      </c>
      <c r="I219" s="98">
        <v>11250000</v>
      </c>
      <c r="J219" s="34" t="s">
        <v>220</v>
      </c>
      <c r="K219" s="35"/>
      <c r="L219" s="35" t="s">
        <v>229</v>
      </c>
      <c r="M219" s="39"/>
      <c r="N219" s="91"/>
    </row>
    <row r="220" spans="1:14" ht="15" hidden="1" customHeight="1">
      <c r="A220" s="752"/>
      <c r="B220" s="746"/>
      <c r="C220" s="28"/>
      <c r="D220" s="49"/>
      <c r="E220" s="53"/>
      <c r="F220" s="76"/>
      <c r="G220" s="20"/>
      <c r="H220" s="20"/>
      <c r="I220" s="134"/>
      <c r="J220" s="20"/>
      <c r="K220" s="21"/>
      <c r="L220" s="24"/>
      <c r="M220" s="24"/>
      <c r="N220" s="92"/>
    </row>
    <row r="221" spans="1:14" ht="15" hidden="1" customHeight="1">
      <c r="A221" s="752"/>
      <c r="B221" s="746"/>
      <c r="C221" s="28">
        <v>2</v>
      </c>
      <c r="D221" s="49" t="s">
        <v>216</v>
      </c>
      <c r="E221" s="53">
        <v>1</v>
      </c>
      <c r="F221" s="76" t="s">
        <v>240</v>
      </c>
      <c r="G221" s="20" t="s">
        <v>214</v>
      </c>
      <c r="H221" s="20" t="s">
        <v>212</v>
      </c>
      <c r="I221" s="134">
        <v>14662000</v>
      </c>
      <c r="J221" s="20" t="s">
        <v>220</v>
      </c>
      <c r="K221" s="21"/>
      <c r="L221" s="24" t="s">
        <v>229</v>
      </c>
      <c r="M221" s="24"/>
      <c r="N221" s="92"/>
    </row>
    <row r="222" spans="1:14" ht="15" hidden="1" customHeight="1">
      <c r="A222" s="752"/>
      <c r="B222" s="746"/>
      <c r="C222" s="28"/>
      <c r="D222" s="49"/>
      <c r="E222" s="53">
        <v>2</v>
      </c>
      <c r="F222" s="76" t="s">
        <v>198</v>
      </c>
      <c r="G222" s="20" t="s">
        <v>214</v>
      </c>
      <c r="H222" s="20" t="s">
        <v>212</v>
      </c>
      <c r="I222" s="134">
        <v>11730000</v>
      </c>
      <c r="J222" s="20" t="s">
        <v>220</v>
      </c>
      <c r="K222" s="21"/>
      <c r="L222" s="24" t="s">
        <v>229</v>
      </c>
      <c r="M222" s="24"/>
      <c r="N222" s="92"/>
    </row>
    <row r="223" spans="1:14" ht="15" hidden="1" customHeight="1">
      <c r="A223" s="752"/>
      <c r="B223" s="746"/>
      <c r="C223" s="28"/>
      <c r="D223" s="49"/>
      <c r="E223" s="53">
        <v>3</v>
      </c>
      <c r="F223" s="76" t="s">
        <v>199</v>
      </c>
      <c r="G223" s="20" t="s">
        <v>214</v>
      </c>
      <c r="H223" s="20" t="s">
        <v>212</v>
      </c>
      <c r="I223" s="134">
        <v>26392000</v>
      </c>
      <c r="J223" s="20" t="s">
        <v>220</v>
      </c>
      <c r="K223" s="21"/>
      <c r="L223" s="24" t="s">
        <v>229</v>
      </c>
      <c r="M223" s="24"/>
      <c r="N223" s="92"/>
    </row>
    <row r="224" spans="1:14" ht="15" hidden="1" customHeight="1">
      <c r="A224" s="752"/>
      <c r="B224" s="746"/>
      <c r="C224" s="28"/>
      <c r="D224" s="49"/>
      <c r="E224" s="53">
        <v>4</v>
      </c>
      <c r="F224" s="76" t="s">
        <v>200</v>
      </c>
      <c r="G224" s="20" t="s">
        <v>214</v>
      </c>
      <c r="H224" s="20" t="s">
        <v>212</v>
      </c>
      <c r="I224" s="134">
        <v>14662000</v>
      </c>
      <c r="J224" s="20" t="s">
        <v>220</v>
      </c>
      <c r="K224" s="21"/>
      <c r="L224" s="24" t="s">
        <v>229</v>
      </c>
      <c r="M224" s="24"/>
      <c r="N224" s="92"/>
    </row>
    <row r="225" spans="1:14" ht="15" hidden="1" customHeight="1">
      <c r="A225" s="752"/>
      <c r="B225" s="746"/>
      <c r="C225" s="28"/>
      <c r="D225" s="49"/>
      <c r="E225" s="53">
        <v>5</v>
      </c>
      <c r="F225" s="76" t="s">
        <v>201</v>
      </c>
      <c r="G225" s="20" t="s">
        <v>214</v>
      </c>
      <c r="H225" s="20" t="s">
        <v>212</v>
      </c>
      <c r="I225" s="134">
        <v>22925000</v>
      </c>
      <c r="J225" s="20" t="s">
        <v>220</v>
      </c>
      <c r="K225" s="21"/>
      <c r="L225" s="24" t="s">
        <v>229</v>
      </c>
      <c r="M225" s="24"/>
      <c r="N225" s="92"/>
    </row>
    <row r="226" spans="1:14" ht="15" hidden="1" customHeight="1">
      <c r="A226" s="752"/>
      <c r="B226" s="746"/>
      <c r="C226" s="28"/>
      <c r="D226" s="49"/>
      <c r="E226" s="53">
        <v>6</v>
      </c>
      <c r="F226" s="76" t="s">
        <v>202</v>
      </c>
      <c r="G226" s="20" t="s">
        <v>214</v>
      </c>
      <c r="H226" s="20" t="s">
        <v>212</v>
      </c>
      <c r="I226" s="134">
        <v>14662000</v>
      </c>
      <c r="J226" s="20" t="s">
        <v>220</v>
      </c>
      <c r="K226" s="21"/>
      <c r="L226" s="24" t="s">
        <v>229</v>
      </c>
      <c r="M226" s="24"/>
      <c r="N226" s="92"/>
    </row>
    <row r="227" spans="1:14" ht="15" hidden="1" customHeight="1">
      <c r="A227" s="752"/>
      <c r="B227" s="746"/>
      <c r="C227" s="28"/>
      <c r="D227" s="49"/>
      <c r="E227" s="53">
        <v>7</v>
      </c>
      <c r="F227" s="76" t="s">
        <v>203</v>
      </c>
      <c r="G227" s="20" t="s">
        <v>214</v>
      </c>
      <c r="H227" s="20" t="s">
        <v>212</v>
      </c>
      <c r="I227" s="134">
        <v>18075000</v>
      </c>
      <c r="J227" s="20" t="s">
        <v>220</v>
      </c>
      <c r="K227" s="21"/>
      <c r="L227" s="24" t="s">
        <v>229</v>
      </c>
      <c r="M227" s="24"/>
      <c r="N227" s="92"/>
    </row>
    <row r="228" spans="1:14" ht="15" hidden="1" customHeight="1">
      <c r="A228" s="752"/>
      <c r="B228" s="746"/>
      <c r="C228" s="28"/>
      <c r="D228" s="49"/>
      <c r="E228" s="53">
        <v>8</v>
      </c>
      <c r="F228" s="76" t="s">
        <v>204</v>
      </c>
      <c r="G228" s="20" t="s">
        <v>214</v>
      </c>
      <c r="H228" s="20" t="s">
        <v>212</v>
      </c>
      <c r="I228" s="134">
        <v>2932000</v>
      </c>
      <c r="J228" s="20" t="s">
        <v>220</v>
      </c>
      <c r="K228" s="21"/>
      <c r="L228" s="24" t="s">
        <v>229</v>
      </c>
      <c r="M228" s="24"/>
      <c r="N228" s="92"/>
    </row>
    <row r="229" spans="1:14" ht="15" hidden="1" customHeight="1">
      <c r="A229" s="752"/>
      <c r="B229" s="746"/>
      <c r="C229" s="15"/>
      <c r="D229" s="27"/>
      <c r="E229" s="53">
        <v>9</v>
      </c>
      <c r="F229" s="76" t="s">
        <v>205</v>
      </c>
      <c r="G229" s="20" t="s">
        <v>214</v>
      </c>
      <c r="H229" s="20" t="s">
        <v>212</v>
      </c>
      <c r="I229" s="134">
        <v>14667000</v>
      </c>
      <c r="J229" s="20" t="s">
        <v>220</v>
      </c>
      <c r="K229" s="21"/>
      <c r="L229" s="24" t="s">
        <v>229</v>
      </c>
      <c r="M229" s="24"/>
      <c r="N229" s="92"/>
    </row>
    <row r="230" spans="1:14" ht="15" hidden="1" customHeight="1" thickBot="1">
      <c r="A230" s="752"/>
      <c r="B230" s="746"/>
      <c r="C230" s="28"/>
      <c r="D230" s="1"/>
      <c r="E230" s="53"/>
      <c r="F230" s="76"/>
      <c r="G230" s="52"/>
      <c r="H230" s="52"/>
      <c r="I230" s="19"/>
      <c r="J230" s="20"/>
      <c r="K230" s="21"/>
      <c r="L230" s="24"/>
      <c r="M230" s="24"/>
      <c r="N230" s="92"/>
    </row>
    <row r="231" spans="1:14" hidden="1">
      <c r="A231" s="78" t="s">
        <v>24</v>
      </c>
      <c r="B231" s="79"/>
      <c r="C231" s="79"/>
      <c r="D231" s="79"/>
      <c r="E231" s="79"/>
      <c r="F231" s="79"/>
      <c r="G231" s="79"/>
      <c r="H231" s="79"/>
      <c r="I231" s="80">
        <f>SUM(I203:I230)</f>
        <v>293250000</v>
      </c>
      <c r="J231" s="81"/>
      <c r="K231" s="81"/>
      <c r="L231" s="93"/>
      <c r="M231" s="93"/>
      <c r="N231" s="104"/>
    </row>
    <row r="232" spans="1:14" hidden="1">
      <c r="A232" s="82">
        <v>5</v>
      </c>
      <c r="B232" s="756" t="s">
        <v>25</v>
      </c>
      <c r="C232" s="756"/>
      <c r="D232" s="756"/>
      <c r="E232" s="44"/>
      <c r="F232" s="44"/>
      <c r="G232" s="44"/>
      <c r="H232" s="44"/>
      <c r="I232" s="126">
        <v>19550000</v>
      </c>
      <c r="J232" s="84" t="s">
        <v>213</v>
      </c>
      <c r="K232" s="84"/>
      <c r="L232" s="84" t="s">
        <v>229</v>
      </c>
      <c r="M232" s="94"/>
      <c r="N232" s="105"/>
    </row>
    <row r="233" spans="1:14" ht="17.25" hidden="1" customHeight="1" thickBot="1">
      <c r="A233" s="85" t="s">
        <v>26</v>
      </c>
      <c r="B233" s="86"/>
      <c r="C233" s="86"/>
      <c r="D233" s="86"/>
      <c r="E233" s="86"/>
      <c r="F233" s="86"/>
      <c r="G233" s="86"/>
      <c r="H233" s="86"/>
      <c r="I233" s="87">
        <f>I72+I188+I202+I231+I232</f>
        <v>1955000000</v>
      </c>
      <c r="J233" s="88"/>
      <c r="K233" s="88"/>
      <c r="L233" s="113"/>
      <c r="M233" s="113"/>
      <c r="N233" s="106"/>
    </row>
    <row r="234" spans="1:14" hidden="1">
      <c r="I234" s="119">
        <f>[2]Pendapatan!$F$12</f>
        <v>1955000000</v>
      </c>
    </row>
    <row r="235" spans="1:14" hidden="1">
      <c r="I235" s="129">
        <f>I233-I234</f>
        <v>0</v>
      </c>
      <c r="L235" s="755"/>
      <c r="M235" s="755"/>
      <c r="N235" s="755"/>
    </row>
    <row r="236" spans="1:14" hidden="1">
      <c r="I236" s="89"/>
      <c r="J236" s="127"/>
      <c r="K236" s="127"/>
      <c r="L236" s="131"/>
      <c r="M236" s="131"/>
      <c r="N236" s="131"/>
    </row>
    <row r="237" spans="1:14" hidden="1">
      <c r="D237" s="120" t="s">
        <v>27</v>
      </c>
      <c r="E237" s="3"/>
      <c r="H237" s="90"/>
      <c r="I237" s="794" t="s">
        <v>241</v>
      </c>
      <c r="J237" s="794"/>
      <c r="L237" s="44"/>
      <c r="M237" s="44"/>
      <c r="N237" s="44"/>
    </row>
    <row r="238" spans="1:14" ht="14.4" hidden="1">
      <c r="D238" s="121" t="s">
        <v>28</v>
      </c>
      <c r="E238" s="96"/>
      <c r="I238" s="794" t="s">
        <v>242</v>
      </c>
      <c r="J238" s="794"/>
      <c r="L238" s="44"/>
      <c r="M238" s="44"/>
      <c r="N238" s="44"/>
    </row>
    <row r="239" spans="1:14" ht="14.4" hidden="1">
      <c r="D239" s="121"/>
      <c r="E239" s="96"/>
      <c r="I239" s="3"/>
      <c r="L239" s="3"/>
      <c r="M239" s="3"/>
      <c r="N239" s="3"/>
    </row>
    <row r="240" spans="1:14" ht="14.4" hidden="1">
      <c r="D240" s="121"/>
      <c r="E240" s="96"/>
      <c r="I240" s="3"/>
      <c r="L240" s="3"/>
      <c r="M240" s="3"/>
      <c r="N240" s="3"/>
    </row>
    <row r="241" spans="1:21" ht="14.4" hidden="1">
      <c r="D241" s="122"/>
      <c r="I241" s="3"/>
    </row>
    <row r="242" spans="1:21" ht="14.4" hidden="1">
      <c r="D242" s="122"/>
      <c r="I242" s="3"/>
    </row>
    <row r="243" spans="1:21" ht="14.4" hidden="1">
      <c r="D243" s="135" t="s">
        <v>258</v>
      </c>
      <c r="E243" s="96"/>
      <c r="I243" s="796" t="s">
        <v>259</v>
      </c>
      <c r="J243" s="797"/>
      <c r="K243" s="247"/>
      <c r="L243" s="2"/>
      <c r="M243" s="2"/>
      <c r="N243" s="2"/>
    </row>
    <row r="244" spans="1:21" hidden="1"/>
    <row r="245" spans="1:21" hidden="1"/>
    <row r="246" spans="1:21" hidden="1"/>
    <row r="247" spans="1:21" ht="15.6">
      <c r="A247" s="795" t="s">
        <v>504</v>
      </c>
      <c r="B247" s="795"/>
      <c r="C247" s="795"/>
      <c r="D247" s="795"/>
      <c r="E247" s="795"/>
      <c r="F247" s="795"/>
      <c r="G247" s="795"/>
      <c r="H247" s="795"/>
      <c r="I247" s="795"/>
      <c r="J247" s="795"/>
      <c r="K247" s="795"/>
      <c r="L247" s="795"/>
      <c r="M247" s="795"/>
      <c r="N247" s="795"/>
    </row>
    <row r="248" spans="1:21" ht="20.399999999999999">
      <c r="A248" s="736" t="s">
        <v>513</v>
      </c>
      <c r="B248" s="736"/>
      <c r="C248" s="736"/>
      <c r="D248" s="736"/>
      <c r="E248" s="736"/>
      <c r="F248" s="736"/>
      <c r="G248" s="736"/>
      <c r="H248" s="736"/>
      <c r="I248" s="736"/>
      <c r="J248" s="736"/>
      <c r="K248" s="736"/>
      <c r="L248" s="736"/>
      <c r="M248" s="736"/>
      <c r="N248" s="736"/>
    </row>
    <row r="249" spans="1:21" ht="20.399999999999999">
      <c r="A249" s="736" t="s">
        <v>511</v>
      </c>
      <c r="B249" s="736"/>
      <c r="C249" s="736"/>
      <c r="D249" s="736"/>
      <c r="E249" s="736"/>
      <c r="F249" s="736"/>
      <c r="G249" s="736"/>
      <c r="H249" s="736"/>
      <c r="I249" s="736"/>
      <c r="J249" s="736"/>
      <c r="K249" s="736"/>
      <c r="L249" s="736"/>
      <c r="M249" s="736"/>
      <c r="N249" s="736"/>
    </row>
    <row r="250" spans="1:21">
      <c r="A250" s="807">
        <v>4111</v>
      </c>
      <c r="B250" s="761" t="s">
        <v>1</v>
      </c>
      <c r="C250" s="761"/>
      <c r="D250" s="761"/>
      <c r="E250" s="761"/>
      <c r="F250" s="762"/>
      <c r="G250" s="731" t="s">
        <v>2</v>
      </c>
      <c r="H250" s="731" t="s">
        <v>3</v>
      </c>
      <c r="I250" s="760" t="s">
        <v>4</v>
      </c>
      <c r="J250" s="762"/>
      <c r="K250" s="731" t="s">
        <v>437</v>
      </c>
      <c r="L250" s="760" t="s">
        <v>5</v>
      </c>
      <c r="M250" s="761"/>
      <c r="N250" s="762"/>
    </row>
    <row r="251" spans="1:21">
      <c r="A251" s="807"/>
      <c r="B251" s="764"/>
      <c r="C251" s="764"/>
      <c r="D251" s="764"/>
      <c r="E251" s="764"/>
      <c r="F251" s="765"/>
      <c r="G251" s="732"/>
      <c r="H251" s="732"/>
      <c r="I251" s="763"/>
      <c r="J251" s="765"/>
      <c r="K251" s="732"/>
      <c r="L251" s="763"/>
      <c r="M251" s="764"/>
      <c r="N251" s="765"/>
    </row>
    <row r="252" spans="1:21" ht="52.8">
      <c r="A252" s="807"/>
      <c r="B252" s="624" t="s">
        <v>6</v>
      </c>
      <c r="C252" s="604"/>
      <c r="D252" s="604" t="s">
        <v>7</v>
      </c>
      <c r="E252" s="604"/>
      <c r="F252" s="604" t="s">
        <v>8</v>
      </c>
      <c r="G252" s="808"/>
      <c r="H252" s="808"/>
      <c r="I252" s="605" t="s">
        <v>9</v>
      </c>
      <c r="J252" s="605" t="s">
        <v>10</v>
      </c>
      <c r="K252" s="808"/>
      <c r="L252" s="605" t="s">
        <v>11</v>
      </c>
      <c r="M252" s="606" t="s">
        <v>12</v>
      </c>
      <c r="N252" s="605" t="s">
        <v>13</v>
      </c>
      <c r="P252" s="96" t="s">
        <v>262</v>
      </c>
      <c r="Q252" s="96" t="s">
        <v>213</v>
      </c>
      <c r="R252" s="96" t="s">
        <v>263</v>
      </c>
      <c r="S252" s="96" t="s">
        <v>220</v>
      </c>
    </row>
    <row r="253" spans="1:21" ht="12.75" customHeight="1">
      <c r="A253" s="784">
        <v>1</v>
      </c>
      <c r="B253" s="811" t="s">
        <v>14</v>
      </c>
      <c r="C253" s="263">
        <v>1</v>
      </c>
      <c r="D253" s="554" t="s">
        <v>30</v>
      </c>
      <c r="E253" s="354">
        <v>1</v>
      </c>
      <c r="F253" s="394" t="s">
        <v>317</v>
      </c>
      <c r="G253" s="356" t="s">
        <v>214</v>
      </c>
      <c r="H253" s="263" t="s">
        <v>212</v>
      </c>
      <c r="I253" s="267">
        <v>45000000</v>
      </c>
      <c r="J253" s="356" t="s">
        <v>213</v>
      </c>
      <c r="K253" s="396" t="str">
        <f>'2019'!K215</f>
        <v xml:space="preserve"> Penegasan  batas desa</v>
      </c>
      <c r="L253" s="356" t="s">
        <v>229</v>
      </c>
      <c r="M253" s="462"/>
      <c r="N253" s="462"/>
      <c r="P253" s="236"/>
      <c r="Q253" s="184">
        <v>1000000</v>
      </c>
      <c r="R253" s="184"/>
      <c r="S253" s="184"/>
      <c r="T253" s="139">
        <f>P253+Q253+R253+S253</f>
        <v>1000000</v>
      </c>
      <c r="U253" s="139">
        <f>I253-T253</f>
        <v>44000000</v>
      </c>
    </row>
    <row r="254" spans="1:21" ht="9.75" customHeight="1">
      <c r="A254" s="785"/>
      <c r="B254" s="812"/>
      <c r="C254" s="281"/>
      <c r="D254" s="312"/>
      <c r="E254" s="272"/>
      <c r="F254" s="282"/>
      <c r="G254" s="322"/>
      <c r="H254" s="281"/>
      <c r="I254" s="278"/>
      <c r="J254" s="322"/>
      <c r="K254" s="323"/>
      <c r="L254" s="322"/>
      <c r="M254" s="401"/>
      <c r="N254" s="401"/>
      <c r="P254" s="608"/>
      <c r="Q254" s="183"/>
      <c r="R254" s="183"/>
      <c r="S254" s="183"/>
      <c r="T254" s="139">
        <f t="shared" ref="T254:T303" si="0">P254+Q254+R254+S254</f>
        <v>0</v>
      </c>
      <c r="U254" s="139">
        <f t="shared" ref="U254:U303" si="1">I254-T254</f>
        <v>0</v>
      </c>
    </row>
    <row r="255" spans="1:21" ht="26.4">
      <c r="A255" s="785"/>
      <c r="B255" s="812"/>
      <c r="C255" s="281">
        <v>2</v>
      </c>
      <c r="D255" s="271" t="s">
        <v>465</v>
      </c>
      <c r="E255" s="272">
        <v>1</v>
      </c>
      <c r="F255" s="282" t="s">
        <v>328</v>
      </c>
      <c r="G255" s="322" t="s">
        <v>214</v>
      </c>
      <c r="H255" s="281" t="s">
        <v>212</v>
      </c>
      <c r="I255" s="278">
        <v>35000000</v>
      </c>
      <c r="J255" s="322" t="s">
        <v>213</v>
      </c>
      <c r="K255" s="323" t="s">
        <v>430</v>
      </c>
      <c r="L255" s="322" t="s">
        <v>229</v>
      </c>
      <c r="M255" s="401"/>
      <c r="N255" s="401"/>
      <c r="P255" s="608"/>
      <c r="Q255" s="183">
        <f>I255</f>
        <v>35000000</v>
      </c>
      <c r="R255" s="183"/>
      <c r="S255" s="183"/>
      <c r="T255" s="139">
        <f t="shared" si="0"/>
        <v>35000000</v>
      </c>
      <c r="U255" s="139">
        <f t="shared" si="1"/>
        <v>0</v>
      </c>
    </row>
    <row r="256" spans="1:21" ht="8.25" customHeight="1">
      <c r="A256" s="785"/>
      <c r="B256" s="812"/>
      <c r="C256" s="281"/>
      <c r="D256" s="271"/>
      <c r="E256" s="272"/>
      <c r="F256" s="282"/>
      <c r="G256" s="322"/>
      <c r="H256" s="281"/>
      <c r="I256" s="278"/>
      <c r="J256" s="295"/>
      <c r="K256" s="596"/>
      <c r="L256" s="322"/>
      <c r="M256" s="401"/>
      <c r="N256" s="401"/>
      <c r="P256" s="236"/>
      <c r="Q256" s="184"/>
      <c r="R256" s="184"/>
      <c r="S256" s="184"/>
      <c r="T256" s="139">
        <f t="shared" si="0"/>
        <v>0</v>
      </c>
      <c r="U256" s="139">
        <f t="shared" si="1"/>
        <v>0</v>
      </c>
    </row>
    <row r="257" spans="1:21" ht="26.4">
      <c r="A257" s="785"/>
      <c r="B257" s="812"/>
      <c r="C257" s="281">
        <v>3</v>
      </c>
      <c r="D257" s="271" t="s">
        <v>325</v>
      </c>
      <c r="E257" s="272">
        <v>1</v>
      </c>
      <c r="F257" s="282" t="s">
        <v>485</v>
      </c>
      <c r="G257" s="322" t="s">
        <v>214</v>
      </c>
      <c r="H257" s="281" t="s">
        <v>212</v>
      </c>
      <c r="I257" s="278">
        <v>2000000</v>
      </c>
      <c r="J257" s="322" t="s">
        <v>213</v>
      </c>
      <c r="K257" s="323" t="str">
        <f>'2019'!K219</f>
        <v>Peningkatan SDM</v>
      </c>
      <c r="L257" s="322" t="s">
        <v>229</v>
      </c>
      <c r="M257" s="401"/>
      <c r="N257" s="401"/>
      <c r="P257" s="236"/>
      <c r="Q257" s="184">
        <f>I257</f>
        <v>2000000</v>
      </c>
      <c r="R257" s="184"/>
      <c r="S257" s="184"/>
      <c r="T257" s="139">
        <f t="shared" si="0"/>
        <v>2000000</v>
      </c>
      <c r="U257" s="139">
        <f t="shared" si="1"/>
        <v>0</v>
      </c>
    </row>
    <row r="258" spans="1:21">
      <c r="A258" s="785"/>
      <c r="B258" s="812"/>
      <c r="C258" s="281"/>
      <c r="D258" s="271"/>
      <c r="E258" s="272"/>
      <c r="F258" s="282"/>
      <c r="G258" s="322"/>
      <c r="H258" s="281"/>
      <c r="I258" s="278"/>
      <c r="J258" s="322"/>
      <c r="K258" s="323"/>
      <c r="L258" s="322"/>
      <c r="M258" s="401"/>
      <c r="N258" s="401"/>
      <c r="P258" s="236"/>
      <c r="Q258" s="184"/>
      <c r="R258" s="184"/>
      <c r="S258" s="184"/>
      <c r="T258" s="139">
        <f t="shared" si="0"/>
        <v>0</v>
      </c>
      <c r="U258" s="139">
        <f t="shared" si="1"/>
        <v>0</v>
      </c>
    </row>
    <row r="259" spans="1:21">
      <c r="A259" s="785"/>
      <c r="B259" s="812"/>
      <c r="C259" s="281">
        <v>4</v>
      </c>
      <c r="D259" s="271" t="s">
        <v>38</v>
      </c>
      <c r="E259" s="272">
        <v>1</v>
      </c>
      <c r="F259" s="282" t="s">
        <v>480</v>
      </c>
      <c r="G259" s="322" t="s">
        <v>214</v>
      </c>
      <c r="H259" s="281" t="s">
        <v>264</v>
      </c>
      <c r="I259" s="278">
        <f>'2019'!I222</f>
        <v>1000000</v>
      </c>
      <c r="J259" s="322" t="s">
        <v>213</v>
      </c>
      <c r="K259" s="323" t="str">
        <f>'2019'!K222</f>
        <v>Sumber data otentic</v>
      </c>
      <c r="L259" s="322" t="s">
        <v>229</v>
      </c>
      <c r="M259" s="401"/>
      <c r="N259" s="401"/>
      <c r="P259" s="236"/>
      <c r="Q259" s="184">
        <f>I259</f>
        <v>1000000</v>
      </c>
      <c r="R259" s="184"/>
      <c r="S259" s="184"/>
      <c r="T259" s="139">
        <f t="shared" si="0"/>
        <v>1000000</v>
      </c>
      <c r="U259" s="139">
        <f t="shared" si="1"/>
        <v>0</v>
      </c>
    </row>
    <row r="260" spans="1:21">
      <c r="A260" s="785"/>
      <c r="B260" s="812"/>
      <c r="C260" s="281"/>
      <c r="D260" s="271"/>
      <c r="E260" s="272"/>
      <c r="F260" s="282"/>
      <c r="G260" s="322"/>
      <c r="H260" s="281"/>
      <c r="I260" s="278"/>
      <c r="J260" s="322"/>
      <c r="K260" s="322"/>
      <c r="L260" s="322"/>
      <c r="M260" s="401"/>
      <c r="N260" s="401"/>
      <c r="P260" s="608"/>
      <c r="Q260" s="183">
        <f>I260</f>
        <v>0</v>
      </c>
      <c r="R260" s="183"/>
      <c r="S260" s="183"/>
      <c r="T260" s="139">
        <f t="shared" si="0"/>
        <v>0</v>
      </c>
      <c r="U260" s="139">
        <f t="shared" si="1"/>
        <v>0</v>
      </c>
    </row>
    <row r="261" spans="1:21" ht="26.4">
      <c r="A261" s="785"/>
      <c r="B261" s="812"/>
      <c r="C261" s="281">
        <v>5</v>
      </c>
      <c r="D261" s="271" t="s">
        <v>303</v>
      </c>
      <c r="E261" s="272">
        <v>1</v>
      </c>
      <c r="F261" s="282" t="s">
        <v>51</v>
      </c>
      <c r="G261" s="322" t="s">
        <v>214</v>
      </c>
      <c r="H261" s="281" t="s">
        <v>264</v>
      </c>
      <c r="I261" s="278">
        <v>3000000</v>
      </c>
      <c r="J261" s="322" t="s">
        <v>262</v>
      </c>
      <c r="K261" s="323" t="s">
        <v>401</v>
      </c>
      <c r="L261" s="322" t="s">
        <v>229</v>
      </c>
      <c r="M261" s="401"/>
      <c r="N261" s="401"/>
      <c r="P261" s="236">
        <f>I261</f>
        <v>3000000</v>
      </c>
      <c r="Q261" s="184"/>
      <c r="R261" s="184"/>
      <c r="S261" s="184"/>
      <c r="T261" s="139">
        <f t="shared" si="0"/>
        <v>3000000</v>
      </c>
      <c r="U261" s="139">
        <f t="shared" si="1"/>
        <v>0</v>
      </c>
    </row>
    <row r="262" spans="1:21">
      <c r="A262" s="785"/>
      <c r="B262" s="812"/>
      <c r="C262" s="281"/>
      <c r="D262" s="271"/>
      <c r="E262" s="272">
        <v>2</v>
      </c>
      <c r="F262" s="282" t="s">
        <v>52</v>
      </c>
      <c r="G262" s="322" t="s">
        <v>214</v>
      </c>
      <c r="H262" s="281" t="s">
        <v>212</v>
      </c>
      <c r="I262" s="278">
        <v>1500000</v>
      </c>
      <c r="J262" s="322" t="s">
        <v>262</v>
      </c>
      <c r="K262" s="323" t="s">
        <v>401</v>
      </c>
      <c r="L262" s="322" t="s">
        <v>229</v>
      </c>
      <c r="M262" s="401"/>
      <c r="N262" s="401"/>
      <c r="P262" s="236">
        <f>I262</f>
        <v>1500000</v>
      </c>
      <c r="Q262" s="184"/>
      <c r="R262" s="184"/>
      <c r="S262" s="184"/>
      <c r="T262" s="139">
        <f t="shared" si="0"/>
        <v>1500000</v>
      </c>
      <c r="U262" s="139">
        <f t="shared" si="1"/>
        <v>0</v>
      </c>
    </row>
    <row r="263" spans="1:21" ht="7.5" customHeight="1">
      <c r="A263" s="785"/>
      <c r="B263" s="812"/>
      <c r="C263" s="281"/>
      <c r="D263" s="271"/>
      <c r="E263" s="272"/>
      <c r="F263" s="282"/>
      <c r="G263" s="322"/>
      <c r="H263" s="281"/>
      <c r="I263" s="278"/>
      <c r="J263" s="322"/>
      <c r="K263" s="322"/>
      <c r="L263" s="322"/>
      <c r="M263" s="401"/>
      <c r="N263" s="401"/>
      <c r="P263" s="236"/>
      <c r="Q263" s="184"/>
      <c r="R263" s="184"/>
      <c r="S263" s="184"/>
      <c r="T263" s="139">
        <f t="shared" si="0"/>
        <v>0</v>
      </c>
      <c r="U263" s="139">
        <f t="shared" si="1"/>
        <v>0</v>
      </c>
    </row>
    <row r="264" spans="1:21">
      <c r="A264" s="785"/>
      <c r="B264" s="812"/>
      <c r="C264" s="281">
        <v>6</v>
      </c>
      <c r="D264" s="271" t="s">
        <v>282</v>
      </c>
      <c r="E264" s="272">
        <v>1</v>
      </c>
      <c r="F264" s="282" t="s">
        <v>275</v>
      </c>
      <c r="G264" s="322" t="s">
        <v>214</v>
      </c>
      <c r="H264" s="281" t="s">
        <v>212</v>
      </c>
      <c r="I264" s="278">
        <v>1000000</v>
      </c>
      <c r="J264" s="322" t="s">
        <v>213</v>
      </c>
      <c r="K264" s="323" t="str">
        <f>'2019'!K228</f>
        <v>Transparan untuk umum</v>
      </c>
      <c r="L264" s="322" t="s">
        <v>229</v>
      </c>
      <c r="M264" s="401"/>
      <c r="N264" s="401"/>
      <c r="P264" s="235"/>
      <c r="Q264" s="97">
        <f>I264</f>
        <v>1000000</v>
      </c>
      <c r="R264" s="184"/>
      <c r="S264" s="184"/>
      <c r="T264" s="139">
        <f t="shared" si="0"/>
        <v>1000000</v>
      </c>
      <c r="U264" s="139">
        <f t="shared" si="1"/>
        <v>0</v>
      </c>
    </row>
    <row r="265" spans="1:21">
      <c r="A265" s="785"/>
      <c r="B265" s="812"/>
      <c r="C265" s="281"/>
      <c r="D265" s="271" t="s">
        <v>283</v>
      </c>
      <c r="E265" s="272"/>
      <c r="F265" s="282" t="s">
        <v>474</v>
      </c>
      <c r="G265" s="322" t="s">
        <v>214</v>
      </c>
      <c r="H265" s="281" t="s">
        <v>212</v>
      </c>
      <c r="I265" s="278">
        <f>500000*12</f>
        <v>6000000</v>
      </c>
      <c r="J265" s="322" t="s">
        <v>213</v>
      </c>
      <c r="K265" s="323" t="s">
        <v>475</v>
      </c>
      <c r="L265" s="278" t="s">
        <v>229</v>
      </c>
      <c r="M265" s="401"/>
      <c r="N265" s="401"/>
      <c r="P265" s="235"/>
      <c r="Q265" s="97">
        <f>I265</f>
        <v>6000000</v>
      </c>
      <c r="R265" s="184"/>
      <c r="S265" s="184"/>
      <c r="T265" s="139">
        <f t="shared" si="0"/>
        <v>6000000</v>
      </c>
      <c r="U265" s="139">
        <f t="shared" si="1"/>
        <v>0</v>
      </c>
    </row>
    <row r="266" spans="1:21">
      <c r="A266" s="785"/>
      <c r="B266" s="812"/>
      <c r="C266" s="281"/>
      <c r="D266" s="312"/>
      <c r="E266" s="272"/>
      <c r="F266" s="419"/>
      <c r="G266" s="419"/>
      <c r="H266" s="419"/>
      <c r="I266" s="419"/>
      <c r="J266" s="322"/>
      <c r="K266" s="322"/>
      <c r="L266" s="401"/>
      <c r="M266" s="401"/>
      <c r="N266" s="401"/>
      <c r="P266" s="199"/>
      <c r="Q266" s="199"/>
      <c r="R266" s="199"/>
      <c r="S266" s="199"/>
      <c r="T266" s="139">
        <f t="shared" si="0"/>
        <v>0</v>
      </c>
      <c r="U266" s="139">
        <f t="shared" si="1"/>
        <v>0</v>
      </c>
    </row>
    <row r="267" spans="1:21">
      <c r="A267" s="785"/>
      <c r="B267" s="812"/>
      <c r="C267" s="281">
        <v>7</v>
      </c>
      <c r="D267" s="298" t="s">
        <v>45</v>
      </c>
      <c r="E267" s="272">
        <v>1</v>
      </c>
      <c r="F267" s="282" t="s">
        <v>342</v>
      </c>
      <c r="G267" s="322" t="s">
        <v>214</v>
      </c>
      <c r="H267" s="281" t="s">
        <v>212</v>
      </c>
      <c r="I267" s="278">
        <v>4500000</v>
      </c>
      <c r="J267" s="322" t="s">
        <v>213</v>
      </c>
      <c r="K267" s="323" t="s">
        <v>402</v>
      </c>
      <c r="L267" s="322" t="s">
        <v>229</v>
      </c>
      <c r="M267" s="401"/>
      <c r="N267" s="401"/>
      <c r="P267" s="236"/>
      <c r="Q267" s="184">
        <f>I267</f>
        <v>4500000</v>
      </c>
      <c r="R267" s="184"/>
      <c r="S267" s="184"/>
      <c r="T267" s="139">
        <f t="shared" si="0"/>
        <v>4500000</v>
      </c>
      <c r="U267" s="139">
        <f t="shared" si="1"/>
        <v>0</v>
      </c>
    </row>
    <row r="268" spans="1:21">
      <c r="A268" s="785"/>
      <c r="B268" s="812"/>
      <c r="C268" s="281"/>
      <c r="D268" s="298"/>
      <c r="E268" s="272"/>
      <c r="F268" s="282"/>
      <c r="G268" s="322"/>
      <c r="H268" s="281"/>
      <c r="I268" s="278"/>
      <c r="J268" s="322"/>
      <c r="K268" s="322"/>
      <c r="L268" s="322"/>
      <c r="M268" s="401"/>
      <c r="N268" s="401"/>
      <c r="P268" s="608"/>
      <c r="Q268" s="183"/>
      <c r="R268" s="183"/>
      <c r="S268" s="183"/>
      <c r="T268" s="139">
        <f t="shared" si="0"/>
        <v>0</v>
      </c>
      <c r="U268" s="139">
        <f t="shared" si="1"/>
        <v>0</v>
      </c>
    </row>
    <row r="269" spans="1:21" ht="26.4">
      <c r="A269" s="785"/>
      <c r="B269" s="812"/>
      <c r="C269" s="281">
        <v>8</v>
      </c>
      <c r="D269" s="300" t="s">
        <v>60</v>
      </c>
      <c r="E269" s="272">
        <v>1</v>
      </c>
      <c r="F269" s="282" t="s">
        <v>305</v>
      </c>
      <c r="G269" s="322" t="s">
        <v>214</v>
      </c>
      <c r="H269" s="281" t="s">
        <v>212</v>
      </c>
      <c r="I269" s="278">
        <v>3500000</v>
      </c>
      <c r="J269" s="322" t="s">
        <v>213</v>
      </c>
      <c r="K269" s="323" t="s">
        <v>401</v>
      </c>
      <c r="L269" s="322" t="s">
        <v>229</v>
      </c>
      <c r="M269" s="401"/>
      <c r="N269" s="401"/>
      <c r="P269" s="608">
        <v>0</v>
      </c>
      <c r="Q269" s="183">
        <f>I269</f>
        <v>3500000</v>
      </c>
      <c r="R269" s="183">
        <v>0</v>
      </c>
      <c r="S269" s="183">
        <v>0</v>
      </c>
      <c r="T269" s="139">
        <f t="shared" si="0"/>
        <v>3500000</v>
      </c>
      <c r="U269" s="139">
        <f t="shared" si="1"/>
        <v>0</v>
      </c>
    </row>
    <row r="270" spans="1:21">
      <c r="A270" s="785"/>
      <c r="B270" s="812"/>
      <c r="C270" s="281"/>
      <c r="D270" s="300"/>
      <c r="E270" s="272">
        <v>2</v>
      </c>
      <c r="F270" s="282" t="s">
        <v>304</v>
      </c>
      <c r="G270" s="322" t="s">
        <v>214</v>
      </c>
      <c r="H270" s="281" t="s">
        <v>212</v>
      </c>
      <c r="I270" s="278">
        <f>'2021'!I266</f>
        <v>2500000</v>
      </c>
      <c r="J270" s="322" t="s">
        <v>213</v>
      </c>
      <c r="K270" s="323" t="s">
        <v>401</v>
      </c>
      <c r="L270" s="322" t="s">
        <v>229</v>
      </c>
      <c r="M270" s="401"/>
      <c r="N270" s="401"/>
      <c r="P270" s="608"/>
      <c r="Q270" s="98">
        <f>I270</f>
        <v>2500000</v>
      </c>
      <c r="R270" s="183"/>
      <c r="S270" s="183"/>
      <c r="T270" s="139">
        <f t="shared" si="0"/>
        <v>2500000</v>
      </c>
      <c r="U270" s="139">
        <f t="shared" si="1"/>
        <v>0</v>
      </c>
    </row>
    <row r="271" spans="1:21">
      <c r="A271" s="785"/>
      <c r="B271" s="812"/>
      <c r="C271" s="281"/>
      <c r="D271" s="271"/>
      <c r="E271" s="272">
        <v>3</v>
      </c>
      <c r="F271" s="282" t="s">
        <v>329</v>
      </c>
      <c r="G271" s="322" t="s">
        <v>214</v>
      </c>
      <c r="H271" s="281" t="s">
        <v>274</v>
      </c>
      <c r="I271" s="278">
        <v>3000000</v>
      </c>
      <c r="J271" s="322" t="s">
        <v>213</v>
      </c>
      <c r="K271" s="323" t="s">
        <v>464</v>
      </c>
      <c r="L271" s="322" t="s">
        <v>229</v>
      </c>
      <c r="M271" s="401"/>
      <c r="N271" s="401"/>
      <c r="P271" s="236"/>
      <c r="Q271" s="97">
        <f>I271</f>
        <v>3000000</v>
      </c>
      <c r="R271" s="184"/>
      <c r="S271" s="184"/>
      <c r="T271" s="139">
        <f t="shared" si="0"/>
        <v>3000000</v>
      </c>
      <c r="U271" s="139">
        <f t="shared" si="1"/>
        <v>0</v>
      </c>
    </row>
    <row r="272" spans="1:21" ht="12.75" hidden="1" customHeight="1">
      <c r="A272" s="785"/>
      <c r="B272" s="812"/>
      <c r="C272" s="281"/>
      <c r="D272" s="271"/>
      <c r="E272" s="272"/>
      <c r="F272" s="282"/>
      <c r="G272" s="322"/>
      <c r="H272" s="281"/>
      <c r="I272" s="278"/>
      <c r="J272" s="322"/>
      <c r="K272" s="323" t="s">
        <v>404</v>
      </c>
      <c r="L272" s="322"/>
      <c r="M272" s="401"/>
      <c r="N272" s="401"/>
      <c r="P272" s="236"/>
      <c r="Q272" s="97"/>
      <c r="R272" s="184"/>
      <c r="S272" s="184"/>
      <c r="T272" s="139">
        <f t="shared" si="0"/>
        <v>0</v>
      </c>
      <c r="U272" s="139">
        <f t="shared" si="1"/>
        <v>0</v>
      </c>
    </row>
    <row r="273" spans="1:21" ht="12.75" hidden="1" customHeight="1">
      <c r="A273" s="785"/>
      <c r="B273" s="812"/>
      <c r="C273" s="281"/>
      <c r="D273" s="271"/>
      <c r="E273" s="272"/>
      <c r="F273" s="282"/>
      <c r="G273" s="322"/>
      <c r="H273" s="281"/>
      <c r="I273" s="278"/>
      <c r="J273" s="322"/>
      <c r="K273" s="322"/>
      <c r="L273" s="322"/>
      <c r="M273" s="401"/>
      <c r="N273" s="401"/>
      <c r="P273" s="236"/>
      <c r="Q273" s="97"/>
      <c r="R273" s="184"/>
      <c r="S273" s="184"/>
      <c r="T273" s="139">
        <f t="shared" si="0"/>
        <v>0</v>
      </c>
      <c r="U273" s="139">
        <f t="shared" si="1"/>
        <v>0</v>
      </c>
    </row>
    <row r="274" spans="1:21" ht="12.75" hidden="1" customHeight="1">
      <c r="A274" s="785"/>
      <c r="B274" s="812"/>
      <c r="C274" s="281"/>
      <c r="D274" s="271"/>
      <c r="E274" s="272"/>
      <c r="F274" s="282"/>
      <c r="G274" s="322"/>
      <c r="H274" s="281"/>
      <c r="I274" s="278"/>
      <c r="J274" s="322"/>
      <c r="K274" s="322"/>
      <c r="L274" s="322"/>
      <c r="M274" s="401"/>
      <c r="N274" s="401"/>
      <c r="P274" s="236"/>
      <c r="Q274" s="97"/>
      <c r="R274" s="184"/>
      <c r="S274" s="184"/>
      <c r="T274" s="139">
        <f t="shared" si="0"/>
        <v>0</v>
      </c>
      <c r="U274" s="139">
        <f t="shared" si="1"/>
        <v>0</v>
      </c>
    </row>
    <row r="275" spans="1:21" ht="9.75" customHeight="1">
      <c r="A275" s="785"/>
      <c r="B275" s="812"/>
      <c r="C275" s="281"/>
      <c r="D275" s="271"/>
      <c r="E275" s="272"/>
      <c r="F275" s="282"/>
      <c r="G275" s="322"/>
      <c r="H275" s="281"/>
      <c r="I275" s="278"/>
      <c r="J275" s="322"/>
      <c r="K275" s="322"/>
      <c r="L275" s="322"/>
      <c r="M275" s="401"/>
      <c r="N275" s="401"/>
      <c r="P275" s="236"/>
      <c r="Q275" s="97"/>
      <c r="R275" s="184"/>
      <c r="S275" s="184"/>
      <c r="T275" s="139">
        <f t="shared" si="0"/>
        <v>0</v>
      </c>
      <c r="U275" s="139">
        <f t="shared" si="1"/>
        <v>0</v>
      </c>
    </row>
    <row r="276" spans="1:21" ht="39.6">
      <c r="A276" s="785"/>
      <c r="B276" s="812"/>
      <c r="C276" s="281">
        <v>9</v>
      </c>
      <c r="D276" s="312" t="s">
        <v>64</v>
      </c>
      <c r="E276" s="272">
        <v>1</v>
      </c>
      <c r="F276" s="282" t="s">
        <v>65</v>
      </c>
      <c r="G276" s="322" t="s">
        <v>214</v>
      </c>
      <c r="H276" s="281" t="s">
        <v>212</v>
      </c>
      <c r="I276" s="278">
        <v>1000000</v>
      </c>
      <c r="J276" s="322" t="s">
        <v>213</v>
      </c>
      <c r="K276" s="323" t="s">
        <v>405</v>
      </c>
      <c r="L276" s="322" t="s">
        <v>229</v>
      </c>
      <c r="M276" s="401"/>
      <c r="N276" s="401"/>
      <c r="P276" s="608"/>
      <c r="Q276" s="98">
        <f>I276</f>
        <v>1000000</v>
      </c>
      <c r="R276" s="183"/>
      <c r="S276" s="183"/>
      <c r="T276" s="139">
        <f t="shared" si="0"/>
        <v>1000000</v>
      </c>
      <c r="U276" s="139">
        <f t="shared" si="1"/>
        <v>0</v>
      </c>
    </row>
    <row r="277" spans="1:21">
      <c r="A277" s="785"/>
      <c r="B277" s="812"/>
      <c r="C277" s="281"/>
      <c r="D277" s="312"/>
      <c r="E277" s="272">
        <v>2</v>
      </c>
      <c r="F277" s="282" t="s">
        <v>66</v>
      </c>
      <c r="G277" s="322" t="s">
        <v>214</v>
      </c>
      <c r="H277" s="281" t="s">
        <v>212</v>
      </c>
      <c r="I277" s="278">
        <v>1000000</v>
      </c>
      <c r="J277" s="322" t="s">
        <v>213</v>
      </c>
      <c r="K277" s="567" t="s">
        <v>441</v>
      </c>
      <c r="L277" s="322" t="s">
        <v>229</v>
      </c>
      <c r="M277" s="401"/>
      <c r="N277" s="401"/>
      <c r="P277" s="236"/>
      <c r="Q277" s="97">
        <f>I277</f>
        <v>1000000</v>
      </c>
      <c r="R277" s="184"/>
      <c r="S277" s="184"/>
      <c r="T277" s="139">
        <f t="shared" si="0"/>
        <v>1000000</v>
      </c>
      <c r="U277" s="139">
        <f t="shared" si="1"/>
        <v>0</v>
      </c>
    </row>
    <row r="278" spans="1:21">
      <c r="A278" s="785"/>
      <c r="B278" s="812"/>
      <c r="C278" s="281"/>
      <c r="D278" s="271"/>
      <c r="E278" s="272">
        <v>3</v>
      </c>
      <c r="F278" s="282" t="s">
        <v>67</v>
      </c>
      <c r="G278" s="322" t="s">
        <v>214</v>
      </c>
      <c r="H278" s="281" t="s">
        <v>212</v>
      </c>
      <c r="I278" s="278">
        <v>1000000</v>
      </c>
      <c r="J278" s="322" t="s">
        <v>213</v>
      </c>
      <c r="K278" s="567" t="s">
        <v>441</v>
      </c>
      <c r="L278" s="322" t="s">
        <v>229</v>
      </c>
      <c r="M278" s="401"/>
      <c r="N278" s="401"/>
      <c r="P278" s="608"/>
      <c r="Q278" s="98">
        <f>I278</f>
        <v>1000000</v>
      </c>
      <c r="R278" s="183"/>
      <c r="S278" s="183"/>
      <c r="T278" s="139">
        <f t="shared" si="0"/>
        <v>1000000</v>
      </c>
      <c r="U278" s="139">
        <f t="shared" si="1"/>
        <v>0</v>
      </c>
    </row>
    <row r="279" spans="1:21" ht="9.75" customHeight="1">
      <c r="A279" s="785"/>
      <c r="B279" s="812"/>
      <c r="C279" s="281"/>
      <c r="D279" s="300"/>
      <c r="E279" s="322"/>
      <c r="F279" s="419"/>
      <c r="G279" s="322"/>
      <c r="H279" s="281"/>
      <c r="I279" s="278">
        <v>0</v>
      </c>
      <c r="J279" s="322"/>
      <c r="K279" s="322"/>
      <c r="L279" s="401"/>
      <c r="M279" s="401"/>
      <c r="N279" s="401"/>
      <c r="P279" s="608">
        <v>0</v>
      </c>
      <c r="Q279" s="183">
        <v>0</v>
      </c>
      <c r="R279" s="183">
        <v>0</v>
      </c>
      <c r="S279" s="183">
        <v>0</v>
      </c>
      <c r="T279" s="139">
        <f t="shared" si="0"/>
        <v>0</v>
      </c>
      <c r="U279" s="139">
        <f t="shared" si="1"/>
        <v>0</v>
      </c>
    </row>
    <row r="280" spans="1:21">
      <c r="A280" s="785"/>
      <c r="B280" s="812"/>
      <c r="C280" s="281">
        <v>10</v>
      </c>
      <c r="D280" s="312" t="s">
        <v>336</v>
      </c>
      <c r="E280" s="322">
        <v>1</v>
      </c>
      <c r="F280" s="286" t="s">
        <v>71</v>
      </c>
      <c r="G280" s="322" t="s">
        <v>214</v>
      </c>
      <c r="H280" s="281" t="s">
        <v>212</v>
      </c>
      <c r="I280" s="278">
        <v>1000000</v>
      </c>
      <c r="J280" s="322" t="s">
        <v>213</v>
      </c>
      <c r="K280" s="323" t="s">
        <v>433</v>
      </c>
      <c r="L280" s="401" t="s">
        <v>229</v>
      </c>
      <c r="M280" s="401"/>
      <c r="N280" s="401"/>
      <c r="P280" s="608"/>
      <c r="Q280" s="183">
        <f>I280</f>
        <v>1000000</v>
      </c>
      <c r="R280" s="183"/>
      <c r="S280" s="183"/>
      <c r="T280" s="139">
        <f t="shared" si="0"/>
        <v>1000000</v>
      </c>
      <c r="U280" s="139">
        <f t="shared" si="1"/>
        <v>0</v>
      </c>
    </row>
    <row r="281" spans="1:21">
      <c r="A281" s="785"/>
      <c r="B281" s="812"/>
      <c r="C281" s="281"/>
      <c r="D281" s="312"/>
      <c r="E281" s="272"/>
      <c r="F281" s="286"/>
      <c r="G281" s="322"/>
      <c r="H281" s="281"/>
      <c r="I281" s="278">
        <v>0</v>
      </c>
      <c r="J281" s="322"/>
      <c r="K281" s="322"/>
      <c r="L281" s="401"/>
      <c r="M281" s="401"/>
      <c r="N281" s="401"/>
      <c r="P281" s="608">
        <v>0</v>
      </c>
      <c r="Q281" s="183">
        <v>0</v>
      </c>
      <c r="R281" s="183">
        <v>0</v>
      </c>
      <c r="S281" s="183">
        <v>0</v>
      </c>
      <c r="T281" s="139">
        <f t="shared" si="0"/>
        <v>0</v>
      </c>
      <c r="U281" s="139">
        <f t="shared" si="1"/>
        <v>0</v>
      </c>
    </row>
    <row r="282" spans="1:21">
      <c r="A282" s="785"/>
      <c r="B282" s="812"/>
      <c r="C282" s="281">
        <v>11</v>
      </c>
      <c r="D282" s="312" t="s">
        <v>15</v>
      </c>
      <c r="E282" s="272">
        <v>1</v>
      </c>
      <c r="F282" s="286" t="s">
        <v>400</v>
      </c>
      <c r="G282" s="322" t="s">
        <v>214</v>
      </c>
      <c r="H282" s="281" t="s">
        <v>212</v>
      </c>
      <c r="I282" s="278">
        <f>213000000+38400000</f>
        <v>251400000</v>
      </c>
      <c r="J282" s="322" t="s">
        <v>213</v>
      </c>
      <c r="K282" s="323" t="s">
        <v>407</v>
      </c>
      <c r="L282" s="322" t="s">
        <v>229</v>
      </c>
      <c r="M282" s="401"/>
      <c r="N282" s="401"/>
      <c r="P282" s="608"/>
      <c r="Q282" s="264">
        <f>213000000+38400000</f>
        <v>251400000</v>
      </c>
      <c r="R282" s="183"/>
      <c r="S282" s="183"/>
      <c r="T282" s="139">
        <f t="shared" si="0"/>
        <v>251400000</v>
      </c>
      <c r="U282" s="139">
        <f t="shared" si="1"/>
        <v>0</v>
      </c>
    </row>
    <row r="283" spans="1:21">
      <c r="A283" s="785"/>
      <c r="B283" s="812"/>
      <c r="C283" s="281"/>
      <c r="D283" s="312"/>
      <c r="E283" s="272">
        <v>2</v>
      </c>
      <c r="F283" s="286" t="s">
        <v>74</v>
      </c>
      <c r="G283" s="322" t="s">
        <v>214</v>
      </c>
      <c r="H283" s="281" t="s">
        <v>212</v>
      </c>
      <c r="I283" s="278">
        <v>5000000</v>
      </c>
      <c r="J283" s="322" t="s">
        <v>213</v>
      </c>
      <c r="K283" s="323" t="s">
        <v>463</v>
      </c>
      <c r="L283" s="322" t="s">
        <v>229</v>
      </c>
      <c r="M283" s="401"/>
      <c r="N283" s="401"/>
      <c r="P283" s="608"/>
      <c r="Q283" s="183">
        <f>I283</f>
        <v>5000000</v>
      </c>
      <c r="R283" s="183"/>
      <c r="S283" s="183"/>
      <c r="T283" s="139">
        <f t="shared" si="0"/>
        <v>5000000</v>
      </c>
      <c r="U283" s="139">
        <f t="shared" si="1"/>
        <v>0</v>
      </c>
    </row>
    <row r="284" spans="1:21">
      <c r="A284" s="329"/>
      <c r="B284" s="330"/>
      <c r="C284" s="331"/>
      <c r="D284" s="627"/>
      <c r="E284" s="471">
        <v>3</v>
      </c>
      <c r="F284" s="679" t="s">
        <v>272</v>
      </c>
      <c r="G284" s="333" t="s">
        <v>214</v>
      </c>
      <c r="H284" s="331" t="s">
        <v>212</v>
      </c>
      <c r="I284" s="629">
        <f>57300000+3300000</f>
        <v>60600000</v>
      </c>
      <c r="J284" s="333" t="s">
        <v>213</v>
      </c>
      <c r="K284" s="511" t="s">
        <v>407</v>
      </c>
      <c r="L284" s="333" t="s">
        <v>229</v>
      </c>
      <c r="M284" s="476"/>
      <c r="N284" s="476"/>
      <c r="P284" s="195"/>
      <c r="Q284" s="361">
        <f>57300000+3300000</f>
        <v>60600000</v>
      </c>
      <c r="R284" s="195"/>
      <c r="S284" s="195"/>
      <c r="T284" s="139">
        <f t="shared" si="0"/>
        <v>60600000</v>
      </c>
      <c r="U284" s="139">
        <f t="shared" si="1"/>
        <v>0</v>
      </c>
    </row>
    <row r="285" spans="1:21">
      <c r="A285" s="343"/>
      <c r="B285" s="344"/>
      <c r="C285" s="345"/>
      <c r="D285" s="587"/>
      <c r="E285" s="346"/>
      <c r="F285" s="532"/>
      <c r="G285" s="348"/>
      <c r="H285" s="345"/>
      <c r="I285" s="533"/>
      <c r="J285" s="348"/>
      <c r="K285" s="348"/>
      <c r="L285" s="348"/>
      <c r="M285" s="477"/>
      <c r="N285" s="477"/>
      <c r="P285" s="238"/>
      <c r="Q285" s="167"/>
      <c r="R285" s="238"/>
      <c r="S285" s="238"/>
      <c r="T285" s="139">
        <f t="shared" si="0"/>
        <v>0</v>
      </c>
      <c r="U285" s="139">
        <f t="shared" si="1"/>
        <v>0</v>
      </c>
    </row>
    <row r="286" spans="1:21">
      <c r="A286" s="430"/>
      <c r="B286" s="478"/>
      <c r="C286" s="422"/>
      <c r="D286" s="677"/>
      <c r="E286" s="479"/>
      <c r="F286" s="360"/>
      <c r="G286" s="424"/>
      <c r="H286" s="422"/>
      <c r="I286" s="368"/>
      <c r="J286" s="424"/>
      <c r="K286" s="424"/>
      <c r="L286" s="424"/>
      <c r="M286" s="449"/>
      <c r="N286" s="449"/>
      <c r="P286" s="238"/>
      <c r="Q286" s="167"/>
      <c r="R286" s="238"/>
      <c r="S286" s="238"/>
      <c r="T286" s="139"/>
      <c r="U286" s="139"/>
    </row>
    <row r="287" spans="1:21">
      <c r="A287" s="430"/>
      <c r="B287" s="478"/>
      <c r="C287" s="422"/>
      <c r="D287" s="677"/>
      <c r="E287" s="479"/>
      <c r="F287" s="360"/>
      <c r="G287" s="424"/>
      <c r="H287" s="422"/>
      <c r="I287" s="368"/>
      <c r="J287" s="424"/>
      <c r="K287" s="424"/>
      <c r="L287" s="424"/>
      <c r="M287" s="449"/>
      <c r="N287" s="449"/>
      <c r="P287" s="238"/>
      <c r="Q287" s="167"/>
      <c r="R287" s="238"/>
      <c r="S287" s="238"/>
      <c r="T287" s="139"/>
      <c r="U287" s="139"/>
    </row>
    <row r="288" spans="1:21">
      <c r="A288" s="514"/>
      <c r="B288" s="556"/>
      <c r="C288" s="534"/>
      <c r="D288" s="588"/>
      <c r="E288" s="535"/>
      <c r="F288" s="536"/>
      <c r="G288" s="516"/>
      <c r="H288" s="534"/>
      <c r="I288" s="537"/>
      <c r="J288" s="516"/>
      <c r="K288" s="516"/>
      <c r="L288" s="516"/>
      <c r="M288" s="517"/>
      <c r="N288" s="517"/>
      <c r="P288" s="238"/>
      <c r="Q288" s="167"/>
      <c r="R288" s="238"/>
      <c r="S288" s="238"/>
      <c r="T288" s="139">
        <f t="shared" si="0"/>
        <v>0</v>
      </c>
      <c r="U288" s="139">
        <f t="shared" si="1"/>
        <v>0</v>
      </c>
    </row>
    <row r="289" spans="1:21" ht="26.4">
      <c r="A289" s="351"/>
      <c r="B289" s="352"/>
      <c r="C289" s="263"/>
      <c r="D289" s="353"/>
      <c r="E289" s="354">
        <v>4</v>
      </c>
      <c r="F289" s="355" t="s">
        <v>75</v>
      </c>
      <c r="G289" s="356" t="s">
        <v>214</v>
      </c>
      <c r="H289" s="263" t="s">
        <v>212</v>
      </c>
      <c r="I289" s="267">
        <f>6125000+2750000</f>
        <v>8875000</v>
      </c>
      <c r="J289" s="356" t="s">
        <v>213</v>
      </c>
      <c r="K289" s="396" t="s">
        <v>408</v>
      </c>
      <c r="L289" s="356" t="s">
        <v>229</v>
      </c>
      <c r="M289" s="462"/>
      <c r="N289" s="462"/>
      <c r="P289" s="608"/>
      <c r="Q289" s="183">
        <f>I289</f>
        <v>8875000</v>
      </c>
      <c r="R289" s="183"/>
      <c r="S289" s="183"/>
      <c r="T289" s="139">
        <f t="shared" si="0"/>
        <v>8875000</v>
      </c>
      <c r="U289" s="139">
        <f t="shared" si="1"/>
        <v>0</v>
      </c>
    </row>
    <row r="290" spans="1:21">
      <c r="A290" s="324"/>
      <c r="B290" s="325"/>
      <c r="C290" s="281"/>
      <c r="D290" s="271"/>
      <c r="E290" s="322">
        <v>5</v>
      </c>
      <c r="F290" s="286" t="s">
        <v>76</v>
      </c>
      <c r="G290" s="322" t="s">
        <v>214</v>
      </c>
      <c r="H290" s="281" t="s">
        <v>212</v>
      </c>
      <c r="I290" s="278">
        <v>84600000</v>
      </c>
      <c r="J290" s="322" t="s">
        <v>213</v>
      </c>
      <c r="K290" s="323" t="s">
        <v>407</v>
      </c>
      <c r="L290" s="322" t="s">
        <v>229</v>
      </c>
      <c r="M290" s="401"/>
      <c r="N290" s="401"/>
      <c r="P290" s="608"/>
      <c r="Q290" s="183">
        <f>I290</f>
        <v>84600000</v>
      </c>
      <c r="R290" s="183"/>
      <c r="S290" s="183"/>
      <c r="T290" s="139">
        <f t="shared" si="0"/>
        <v>84600000</v>
      </c>
      <c r="U290" s="139">
        <f t="shared" si="1"/>
        <v>0</v>
      </c>
    </row>
    <row r="291" spans="1:21">
      <c r="A291" s="324"/>
      <c r="B291" s="325"/>
      <c r="C291" s="281"/>
      <c r="D291" s="271"/>
      <c r="E291" s="322">
        <v>6</v>
      </c>
      <c r="F291" s="286" t="s">
        <v>77</v>
      </c>
      <c r="G291" s="322" t="s">
        <v>214</v>
      </c>
      <c r="H291" s="281" t="s">
        <v>212</v>
      </c>
      <c r="I291" s="278">
        <f>'2022'!I38</f>
        <v>3201141</v>
      </c>
      <c r="J291" s="322" t="s">
        <v>263</v>
      </c>
      <c r="K291" s="323" t="s">
        <v>468</v>
      </c>
      <c r="L291" s="322" t="s">
        <v>229</v>
      </c>
      <c r="M291" s="401"/>
      <c r="N291" s="401"/>
      <c r="P291" s="608"/>
      <c r="Q291" s="183"/>
      <c r="R291" s="98">
        <v>3201141</v>
      </c>
      <c r="S291" s="183"/>
      <c r="T291" s="139">
        <f t="shared" si="0"/>
        <v>3201141</v>
      </c>
      <c r="U291" s="139">
        <f t="shared" si="1"/>
        <v>0</v>
      </c>
    </row>
    <row r="292" spans="1:21">
      <c r="A292" s="324"/>
      <c r="B292" s="325"/>
      <c r="C292" s="281"/>
      <c r="D292" s="271"/>
      <c r="E292" s="322">
        <v>7</v>
      </c>
      <c r="F292" s="286" t="s">
        <v>483</v>
      </c>
      <c r="G292" s="322" t="s">
        <v>214</v>
      </c>
      <c r="H292" s="281" t="s">
        <v>212</v>
      </c>
      <c r="I292" s="278">
        <v>3000000</v>
      </c>
      <c r="J292" s="322" t="s">
        <v>213</v>
      </c>
      <c r="K292" s="323" t="s">
        <v>407</v>
      </c>
      <c r="L292" s="322" t="s">
        <v>229</v>
      </c>
      <c r="M292" s="401"/>
      <c r="N292" s="401"/>
      <c r="P292" s="236"/>
      <c r="Q292" s="184">
        <f>I292</f>
        <v>3000000</v>
      </c>
      <c r="R292" s="184"/>
      <c r="S292" s="184"/>
      <c r="T292" s="139">
        <f t="shared" si="0"/>
        <v>3000000</v>
      </c>
      <c r="U292" s="139">
        <f t="shared" si="1"/>
        <v>0</v>
      </c>
    </row>
    <row r="293" spans="1:21">
      <c r="A293" s="324"/>
      <c r="B293" s="325"/>
      <c r="C293" s="281"/>
      <c r="D293" s="271"/>
      <c r="E293" s="322">
        <v>8</v>
      </c>
      <c r="F293" s="286" t="s">
        <v>377</v>
      </c>
      <c r="G293" s="322"/>
      <c r="H293" s="281"/>
      <c r="I293" s="278"/>
      <c r="J293" s="322"/>
      <c r="K293" s="323"/>
      <c r="L293" s="322"/>
      <c r="M293" s="401"/>
      <c r="N293" s="401"/>
      <c r="P293" s="236"/>
      <c r="Q293" s="184"/>
      <c r="R293" s="184"/>
      <c r="S293" s="184"/>
      <c r="T293" s="139"/>
      <c r="U293" s="139">
        <f t="shared" si="1"/>
        <v>0</v>
      </c>
    </row>
    <row r="294" spans="1:21">
      <c r="A294" s="324"/>
      <c r="B294" s="325"/>
      <c r="C294" s="281"/>
      <c r="D294" s="271"/>
      <c r="E294" s="322"/>
      <c r="F294" s="490" t="s">
        <v>381</v>
      </c>
      <c r="G294" s="322" t="s">
        <v>214</v>
      </c>
      <c r="H294" s="281" t="s">
        <v>212</v>
      </c>
      <c r="I294" s="278">
        <v>600000</v>
      </c>
      <c r="J294" s="322" t="s">
        <v>262</v>
      </c>
      <c r="K294" s="323" t="s">
        <v>409</v>
      </c>
      <c r="L294" s="322" t="s">
        <v>229</v>
      </c>
      <c r="M294" s="401"/>
      <c r="N294" s="401"/>
      <c r="P294" s="608">
        <v>600000</v>
      </c>
      <c r="Q294" s="183"/>
      <c r="R294" s="183"/>
      <c r="S294" s="183"/>
      <c r="T294" s="139">
        <f t="shared" si="0"/>
        <v>600000</v>
      </c>
      <c r="U294" s="139">
        <f t="shared" si="1"/>
        <v>0</v>
      </c>
    </row>
    <row r="295" spans="1:21">
      <c r="A295" s="324"/>
      <c r="B295" s="325"/>
      <c r="C295" s="281"/>
      <c r="D295" s="271"/>
      <c r="E295" s="322"/>
      <c r="F295" s="490" t="s">
        <v>382</v>
      </c>
      <c r="G295" s="322" t="s">
        <v>214</v>
      </c>
      <c r="H295" s="281" t="s">
        <v>212</v>
      </c>
      <c r="I295" s="560">
        <v>600000</v>
      </c>
      <c r="J295" s="322" t="s">
        <v>262</v>
      </c>
      <c r="K295" s="323" t="s">
        <v>409</v>
      </c>
      <c r="L295" s="322" t="s">
        <v>229</v>
      </c>
      <c r="M295" s="401"/>
      <c r="N295" s="401"/>
      <c r="P295" s="171">
        <v>600000</v>
      </c>
      <c r="Q295" s="171"/>
      <c r="R295" s="171"/>
      <c r="S295" s="171"/>
      <c r="T295" s="139">
        <f t="shared" si="0"/>
        <v>600000</v>
      </c>
      <c r="U295" s="139">
        <f t="shared" si="1"/>
        <v>0</v>
      </c>
    </row>
    <row r="296" spans="1:21">
      <c r="A296" s="324"/>
      <c r="B296" s="325"/>
      <c r="C296" s="281"/>
      <c r="D296" s="271"/>
      <c r="E296" s="322"/>
      <c r="F296" s="490" t="s">
        <v>392</v>
      </c>
      <c r="G296" s="322" t="s">
        <v>214</v>
      </c>
      <c r="H296" s="281" t="s">
        <v>212</v>
      </c>
      <c r="I296" s="560">
        <v>1750000</v>
      </c>
      <c r="J296" s="322" t="s">
        <v>262</v>
      </c>
      <c r="K296" s="323" t="s">
        <v>409</v>
      </c>
      <c r="L296" s="322" t="s">
        <v>229</v>
      </c>
      <c r="M296" s="401"/>
      <c r="N296" s="401"/>
      <c r="P296" s="195">
        <v>1750000</v>
      </c>
      <c r="Q296" s="195"/>
      <c r="R296" s="195"/>
      <c r="S296" s="195"/>
      <c r="T296" s="139">
        <f t="shared" si="0"/>
        <v>1750000</v>
      </c>
      <c r="U296" s="139">
        <f t="shared" si="1"/>
        <v>0</v>
      </c>
    </row>
    <row r="297" spans="1:21">
      <c r="A297" s="324"/>
      <c r="B297" s="325"/>
      <c r="C297" s="281"/>
      <c r="D297" s="271"/>
      <c r="E297" s="322">
        <v>9</v>
      </c>
      <c r="F297" s="286" t="s">
        <v>386</v>
      </c>
      <c r="G297" s="322"/>
      <c r="H297" s="281"/>
      <c r="I297" s="278"/>
      <c r="J297" s="322"/>
      <c r="K297" s="322"/>
      <c r="L297" s="322"/>
      <c r="M297" s="401"/>
      <c r="N297" s="401"/>
      <c r="P297" s="235"/>
      <c r="Q297" s="97">
        <f>I297</f>
        <v>0</v>
      </c>
      <c r="R297" s="184"/>
      <c r="S297" s="184"/>
      <c r="T297" s="139">
        <f t="shared" si="0"/>
        <v>0</v>
      </c>
      <c r="U297" s="139">
        <f t="shared" si="1"/>
        <v>0</v>
      </c>
    </row>
    <row r="298" spans="1:21">
      <c r="A298" s="324"/>
      <c r="B298" s="325"/>
      <c r="C298" s="281"/>
      <c r="D298" s="271"/>
      <c r="E298" s="322"/>
      <c r="F298" s="589" t="s">
        <v>397</v>
      </c>
      <c r="G298" s="322" t="s">
        <v>214</v>
      </c>
      <c r="H298" s="281" t="s">
        <v>212</v>
      </c>
      <c r="I298" s="278">
        <v>3000000</v>
      </c>
      <c r="J298" s="322" t="s">
        <v>213</v>
      </c>
      <c r="K298" s="323" t="s">
        <v>409</v>
      </c>
      <c r="L298" s="322" t="s">
        <v>229</v>
      </c>
      <c r="M298" s="401"/>
      <c r="N298" s="401"/>
      <c r="P298" s="235"/>
      <c r="Q298" s="97">
        <v>3000000</v>
      </c>
      <c r="R298" s="97"/>
      <c r="S298" s="97"/>
      <c r="T298" s="139">
        <f t="shared" si="0"/>
        <v>3000000</v>
      </c>
      <c r="U298" s="139">
        <f t="shared" si="1"/>
        <v>0</v>
      </c>
    </row>
    <row r="299" spans="1:21">
      <c r="A299" s="324"/>
      <c r="B299" s="325"/>
      <c r="C299" s="281"/>
      <c r="D299" s="271"/>
      <c r="E299" s="322"/>
      <c r="F299" s="589" t="s">
        <v>398</v>
      </c>
      <c r="G299" s="322" t="s">
        <v>214</v>
      </c>
      <c r="H299" s="281" t="s">
        <v>212</v>
      </c>
      <c r="I299" s="278">
        <v>8400000</v>
      </c>
      <c r="J299" s="322" t="s">
        <v>213</v>
      </c>
      <c r="K299" s="323" t="s">
        <v>409</v>
      </c>
      <c r="L299" s="322" t="s">
        <v>229</v>
      </c>
      <c r="M299" s="401"/>
      <c r="N299" s="401"/>
      <c r="P299" s="235"/>
      <c r="Q299" s="97">
        <f>I299</f>
        <v>8400000</v>
      </c>
      <c r="R299" s="97"/>
      <c r="S299" s="97"/>
      <c r="T299" s="139">
        <f t="shared" si="0"/>
        <v>8400000</v>
      </c>
      <c r="U299" s="139">
        <f t="shared" si="1"/>
        <v>0</v>
      </c>
    </row>
    <row r="300" spans="1:21">
      <c r="A300" s="324"/>
      <c r="B300" s="325"/>
      <c r="C300" s="281"/>
      <c r="D300" s="271"/>
      <c r="E300" s="322">
        <v>10</v>
      </c>
      <c r="F300" s="293" t="s">
        <v>378</v>
      </c>
      <c r="G300" s="322"/>
      <c r="H300" s="281"/>
      <c r="I300" s="278"/>
      <c r="J300" s="322"/>
      <c r="K300" s="322"/>
      <c r="L300" s="322"/>
      <c r="M300" s="401"/>
      <c r="N300" s="401"/>
      <c r="P300" s="235"/>
      <c r="Q300" s="235"/>
      <c r="R300" s="235"/>
      <c r="S300" s="235"/>
      <c r="T300" s="139">
        <f t="shared" si="0"/>
        <v>0</v>
      </c>
      <c r="U300" s="139">
        <f t="shared" si="1"/>
        <v>0</v>
      </c>
    </row>
    <row r="301" spans="1:21">
      <c r="A301" s="324"/>
      <c r="B301" s="325"/>
      <c r="C301" s="281"/>
      <c r="D301" s="271"/>
      <c r="E301" s="322"/>
      <c r="F301" s="492" t="s">
        <v>379</v>
      </c>
      <c r="G301" s="322" t="s">
        <v>214</v>
      </c>
      <c r="H301" s="281" t="s">
        <v>212</v>
      </c>
      <c r="I301" s="278">
        <v>780000</v>
      </c>
      <c r="J301" s="322" t="s">
        <v>213</v>
      </c>
      <c r="K301" s="323" t="s">
        <v>410</v>
      </c>
      <c r="L301" s="322" t="s">
        <v>229</v>
      </c>
      <c r="M301" s="401"/>
      <c r="N301" s="401"/>
      <c r="P301" s="235"/>
      <c r="Q301" s="235">
        <f>I301</f>
        <v>780000</v>
      </c>
      <c r="R301" s="235"/>
      <c r="S301" s="235"/>
      <c r="T301" s="139">
        <f t="shared" si="0"/>
        <v>780000</v>
      </c>
      <c r="U301" s="139">
        <f t="shared" si="1"/>
        <v>0</v>
      </c>
    </row>
    <row r="302" spans="1:21" ht="26.4">
      <c r="A302" s="324"/>
      <c r="B302" s="325"/>
      <c r="C302" s="281"/>
      <c r="D302" s="271"/>
      <c r="E302" s="322"/>
      <c r="F302" s="492" t="s">
        <v>380</v>
      </c>
      <c r="G302" s="322" t="s">
        <v>214</v>
      </c>
      <c r="H302" s="281" t="s">
        <v>212</v>
      </c>
      <c r="I302" s="278">
        <v>3600000</v>
      </c>
      <c r="J302" s="322" t="s">
        <v>213</v>
      </c>
      <c r="K302" s="323" t="s">
        <v>410</v>
      </c>
      <c r="L302" s="278" t="s">
        <v>229</v>
      </c>
      <c r="M302" s="401"/>
      <c r="N302" s="401"/>
      <c r="P302" s="235"/>
      <c r="Q302" s="235">
        <f>I302</f>
        <v>3600000</v>
      </c>
      <c r="R302" s="235"/>
      <c r="S302" s="235"/>
      <c r="T302" s="139">
        <f t="shared" si="0"/>
        <v>3600000</v>
      </c>
      <c r="U302" s="139">
        <f t="shared" si="1"/>
        <v>0</v>
      </c>
    </row>
    <row r="303" spans="1:21" ht="14.4" thickBot="1">
      <c r="A303" s="329"/>
      <c r="B303" s="330"/>
      <c r="C303" s="331"/>
      <c r="D303" s="627"/>
      <c r="E303" s="333">
        <v>11</v>
      </c>
      <c r="F303" s="542" t="s">
        <v>311</v>
      </c>
      <c r="G303" s="333" t="s">
        <v>214</v>
      </c>
      <c r="H303" s="331" t="s">
        <v>212</v>
      </c>
      <c r="I303" s="543">
        <v>6600000</v>
      </c>
      <c r="J303" s="544" t="s">
        <v>213</v>
      </c>
      <c r="K303" s="545" t="s">
        <v>409</v>
      </c>
      <c r="L303" s="476" t="s">
        <v>229</v>
      </c>
      <c r="M303" s="476"/>
      <c r="N303" s="476"/>
      <c r="P303" s="171"/>
      <c r="Q303" s="171">
        <f>I303</f>
        <v>6600000</v>
      </c>
      <c r="R303" s="171"/>
      <c r="S303" s="171"/>
      <c r="T303" s="139">
        <f t="shared" si="0"/>
        <v>6600000</v>
      </c>
      <c r="U303" s="139">
        <f t="shared" si="1"/>
        <v>0</v>
      </c>
    </row>
    <row r="304" spans="1:21" ht="14.4" thickBot="1">
      <c r="A304" s="386" t="s">
        <v>17</v>
      </c>
      <c r="B304" s="387"/>
      <c r="C304" s="387"/>
      <c r="D304" s="387"/>
      <c r="E304" s="387"/>
      <c r="F304" s="387"/>
      <c r="G304" s="387"/>
      <c r="H304" s="387"/>
      <c r="I304" s="388">
        <f>SUM(I253:I303)</f>
        <v>554006141</v>
      </c>
      <c r="J304" s="412"/>
      <c r="K304" s="412"/>
      <c r="L304" s="415"/>
      <c r="M304" s="415"/>
      <c r="N304" s="415"/>
      <c r="P304" s="609">
        <f>SUM(P261:P303)</f>
        <v>7450000</v>
      </c>
      <c r="Q304" s="200">
        <f>SUM(Q253:Q303)</f>
        <v>499355000</v>
      </c>
      <c r="R304" s="200">
        <f>SUM(R253:R303)</f>
        <v>3201141</v>
      </c>
      <c r="S304" s="200">
        <f>SUM(S253:S303)</f>
        <v>0</v>
      </c>
      <c r="T304" s="139">
        <f>SUM(T253:T303)</f>
        <v>510006141</v>
      </c>
      <c r="U304" s="139">
        <f>I304-T304</f>
        <v>44000000</v>
      </c>
    </row>
    <row r="305" spans="1:23">
      <c r="A305" s="785"/>
      <c r="B305" s="767"/>
      <c r="C305" s="281">
        <v>2</v>
      </c>
      <c r="D305" s="312" t="s">
        <v>207</v>
      </c>
      <c r="E305" s="399">
        <v>1</v>
      </c>
      <c r="F305" s="293" t="s">
        <v>561</v>
      </c>
      <c r="G305" s="295" t="s">
        <v>520</v>
      </c>
      <c r="H305" s="281" t="s">
        <v>212</v>
      </c>
      <c r="I305" s="278">
        <v>100000000</v>
      </c>
      <c r="J305" s="574" t="s">
        <v>220</v>
      </c>
      <c r="K305" s="323" t="s">
        <v>424</v>
      </c>
      <c r="L305" s="322" t="s">
        <v>229</v>
      </c>
      <c r="M305" s="401"/>
      <c r="N305" s="401"/>
      <c r="P305" s="608"/>
      <c r="Q305" s="183"/>
      <c r="R305" s="183"/>
      <c r="S305" s="183">
        <f t="shared" ref="S305:S310" si="2">I305</f>
        <v>100000000</v>
      </c>
      <c r="T305" s="139">
        <f t="shared" ref="T305:T310" si="3">P305+Q305+R305+S305</f>
        <v>100000000</v>
      </c>
      <c r="U305" s="139">
        <f t="shared" ref="U305:U310" si="4">I305-T305</f>
        <v>0</v>
      </c>
      <c r="V305" s="237"/>
      <c r="W305" s="202"/>
    </row>
    <row r="306" spans="1:23">
      <c r="A306" s="785"/>
      <c r="B306" s="767"/>
      <c r="C306" s="281"/>
      <c r="D306" s="312"/>
      <c r="E306" s="399">
        <v>2</v>
      </c>
      <c r="F306" s="293" t="s">
        <v>562</v>
      </c>
      <c r="G306" s="295" t="s">
        <v>552</v>
      </c>
      <c r="H306" s="281" t="s">
        <v>212</v>
      </c>
      <c r="I306" s="278">
        <v>15000000</v>
      </c>
      <c r="J306" s="574" t="s">
        <v>220</v>
      </c>
      <c r="K306" s="323" t="s">
        <v>424</v>
      </c>
      <c r="L306" s="322" t="s">
        <v>229</v>
      </c>
      <c r="M306" s="401"/>
      <c r="N306" s="401"/>
      <c r="P306" s="608"/>
      <c r="Q306" s="183"/>
      <c r="R306" s="183"/>
      <c r="S306" s="183">
        <f t="shared" si="2"/>
        <v>15000000</v>
      </c>
      <c r="T306" s="139">
        <f t="shared" si="3"/>
        <v>15000000</v>
      </c>
      <c r="U306" s="139">
        <f t="shared" si="4"/>
        <v>0</v>
      </c>
      <c r="V306" s="237"/>
      <c r="W306" s="202"/>
    </row>
    <row r="307" spans="1:23">
      <c r="A307" s="785"/>
      <c r="B307" s="767"/>
      <c r="C307" s="281"/>
      <c r="D307" s="312"/>
      <c r="E307" s="399">
        <v>3</v>
      </c>
      <c r="F307" s="293" t="s">
        <v>563</v>
      </c>
      <c r="G307" s="295" t="s">
        <v>527</v>
      </c>
      <c r="H307" s="281" t="s">
        <v>212</v>
      </c>
      <c r="I307" s="278">
        <v>280000000</v>
      </c>
      <c r="J307" s="574" t="s">
        <v>236</v>
      </c>
      <c r="K307" s="323" t="s">
        <v>424</v>
      </c>
      <c r="L307" s="322" t="s">
        <v>229</v>
      </c>
      <c r="M307" s="401"/>
      <c r="N307" s="401"/>
      <c r="P307" s="608"/>
      <c r="Q307" s="183"/>
      <c r="R307" s="183"/>
      <c r="S307" s="183">
        <f t="shared" si="2"/>
        <v>280000000</v>
      </c>
      <c r="T307" s="139">
        <f t="shared" si="3"/>
        <v>280000000</v>
      </c>
      <c r="U307" s="139">
        <f t="shared" si="4"/>
        <v>0</v>
      </c>
      <c r="V307" s="237"/>
      <c r="W307" s="202"/>
    </row>
    <row r="308" spans="1:23">
      <c r="A308" s="785"/>
      <c r="B308" s="767"/>
      <c r="C308" s="281"/>
      <c r="D308" s="312"/>
      <c r="E308" s="399">
        <v>4</v>
      </c>
      <c r="F308" s="293" t="s">
        <v>564</v>
      </c>
      <c r="G308" s="295" t="s">
        <v>527</v>
      </c>
      <c r="H308" s="281" t="s">
        <v>212</v>
      </c>
      <c r="I308" s="278">
        <v>22000000</v>
      </c>
      <c r="J308" s="574" t="s">
        <v>220</v>
      </c>
      <c r="K308" s="323" t="s">
        <v>424</v>
      </c>
      <c r="L308" s="322" t="s">
        <v>229</v>
      </c>
      <c r="M308" s="401"/>
      <c r="N308" s="401"/>
      <c r="P308" s="608"/>
      <c r="Q308" s="183"/>
      <c r="R308" s="183"/>
      <c r="S308" s="183">
        <f t="shared" si="2"/>
        <v>22000000</v>
      </c>
      <c r="T308" s="139">
        <f t="shared" si="3"/>
        <v>22000000</v>
      </c>
      <c r="U308" s="139">
        <f t="shared" si="4"/>
        <v>0</v>
      </c>
      <c r="V308" s="237"/>
      <c r="W308" s="202"/>
    </row>
    <row r="309" spans="1:23">
      <c r="A309" s="785"/>
      <c r="B309" s="767"/>
      <c r="C309" s="281"/>
      <c r="D309" s="312"/>
      <c r="E309" s="399">
        <v>5</v>
      </c>
      <c r="F309" s="293" t="s">
        <v>565</v>
      </c>
      <c r="G309" s="295" t="s">
        <v>527</v>
      </c>
      <c r="H309" s="281" t="s">
        <v>212</v>
      </c>
      <c r="I309" s="278">
        <v>39000000</v>
      </c>
      <c r="J309" s="574" t="s">
        <v>220</v>
      </c>
      <c r="K309" s="323" t="s">
        <v>424</v>
      </c>
      <c r="L309" s="322" t="s">
        <v>229</v>
      </c>
      <c r="M309" s="401"/>
      <c r="N309" s="401"/>
      <c r="P309" s="608"/>
      <c r="Q309" s="183"/>
      <c r="R309" s="183"/>
      <c r="S309" s="183">
        <f t="shared" si="2"/>
        <v>39000000</v>
      </c>
      <c r="T309" s="139">
        <f t="shared" si="3"/>
        <v>39000000</v>
      </c>
      <c r="U309" s="139">
        <f t="shared" si="4"/>
        <v>0</v>
      </c>
      <c r="V309" s="237"/>
      <c r="W309" s="202"/>
    </row>
    <row r="310" spans="1:23">
      <c r="A310" s="785"/>
      <c r="B310" s="767"/>
      <c r="C310" s="281">
        <v>3</v>
      </c>
      <c r="D310" s="300" t="s">
        <v>454</v>
      </c>
      <c r="E310" s="399">
        <v>1</v>
      </c>
      <c r="F310" s="400" t="s">
        <v>277</v>
      </c>
      <c r="G310" s="322" t="s">
        <v>214</v>
      </c>
      <c r="H310" s="281" t="s">
        <v>212</v>
      </c>
      <c r="I310" s="278">
        <v>250000000</v>
      </c>
      <c r="J310" s="322" t="s">
        <v>220</v>
      </c>
      <c r="K310" s="323" t="s">
        <v>467</v>
      </c>
      <c r="L310" s="322" t="s">
        <v>229</v>
      </c>
      <c r="M310" s="401"/>
      <c r="N310" s="401"/>
      <c r="P310" s="608"/>
      <c r="Q310" s="183"/>
      <c r="R310" s="183"/>
      <c r="S310" s="183">
        <f t="shared" si="2"/>
        <v>250000000</v>
      </c>
      <c r="T310" s="139">
        <f t="shared" si="3"/>
        <v>250000000</v>
      </c>
      <c r="U310" s="139">
        <f t="shared" si="4"/>
        <v>0</v>
      </c>
      <c r="V310" s="237"/>
    </row>
    <row r="311" spans="1:23" ht="14.4" thickBot="1">
      <c r="A311" s="592"/>
      <c r="B311" s="593"/>
      <c r="C311" s="331"/>
      <c r="D311" s="594" t="s">
        <v>327</v>
      </c>
      <c r="E311" s="561"/>
      <c r="F311" s="595"/>
      <c r="G311" s="333"/>
      <c r="H311" s="331"/>
      <c r="I311" s="340"/>
      <c r="J311" s="333"/>
      <c r="K311" s="511"/>
      <c r="L311" s="333"/>
      <c r="M311" s="476"/>
      <c r="N311" s="476"/>
      <c r="P311" s="241"/>
      <c r="Q311" s="228"/>
      <c r="R311" s="228"/>
      <c r="S311" s="228"/>
      <c r="T311" s="139"/>
      <c r="U311" s="139"/>
      <c r="V311" s="188"/>
    </row>
    <row r="312" spans="1:23" ht="14.4" thickBot="1">
      <c r="A312" s="386" t="s">
        <v>19</v>
      </c>
      <c r="B312" s="387"/>
      <c r="C312" s="387"/>
      <c r="D312" s="387"/>
      <c r="E312" s="387"/>
      <c r="F312" s="387"/>
      <c r="G312" s="387"/>
      <c r="H312" s="387"/>
      <c r="I312" s="426">
        <f>SUM(I305:I310)</f>
        <v>706000000</v>
      </c>
      <c r="J312" s="389"/>
      <c r="K312" s="389"/>
      <c r="L312" s="496"/>
      <c r="M312" s="496"/>
      <c r="N312" s="415"/>
      <c r="P312" s="610">
        <f>SUM(P305:P310)</f>
        <v>0</v>
      </c>
      <c r="Q312" s="201">
        <f>SUM(Q305:Q310)</f>
        <v>0</v>
      </c>
      <c r="R312" s="201">
        <f>SUM(R305:R310)</f>
        <v>0</v>
      </c>
      <c r="S312" s="201">
        <f>SUM(S305:S310)</f>
        <v>706000000</v>
      </c>
      <c r="T312" s="139">
        <f>S312+R312+Q312+P312</f>
        <v>706000000</v>
      </c>
      <c r="U312" s="139">
        <f>I312-T312</f>
        <v>0</v>
      </c>
    </row>
    <row r="313" spans="1:23">
      <c r="A313" s="343"/>
      <c r="B313" s="343"/>
      <c r="C313" s="343"/>
      <c r="D313" s="343"/>
      <c r="E313" s="343"/>
      <c r="F313" s="343"/>
      <c r="G313" s="343"/>
      <c r="H313" s="343"/>
      <c r="I313" s="512"/>
      <c r="J313" s="348"/>
      <c r="K313" s="348"/>
      <c r="L313" s="477"/>
      <c r="M313" s="477"/>
      <c r="N313" s="477"/>
      <c r="P313" s="680"/>
      <c r="Q313" s="681"/>
      <c r="R313" s="681"/>
      <c r="S313" s="681"/>
      <c r="T313" s="139"/>
      <c r="U313" s="139"/>
    </row>
    <row r="314" spans="1:23">
      <c r="A314" s="430"/>
      <c r="B314" s="430"/>
      <c r="C314" s="430"/>
      <c r="D314" s="430"/>
      <c r="E314" s="430"/>
      <c r="F314" s="430"/>
      <c r="G314" s="430"/>
      <c r="H314" s="430"/>
      <c r="I314" s="513"/>
      <c r="J314" s="424"/>
      <c r="K314" s="424"/>
      <c r="L314" s="449"/>
      <c r="M314" s="449"/>
      <c r="N314" s="449"/>
      <c r="P314" s="680"/>
      <c r="Q314" s="681"/>
      <c r="R314" s="681"/>
      <c r="S314" s="681"/>
      <c r="T314" s="139"/>
      <c r="U314" s="139"/>
    </row>
    <row r="315" spans="1:23">
      <c r="A315" s="514"/>
      <c r="B315" s="514"/>
      <c r="C315" s="514"/>
      <c r="D315" s="514"/>
      <c r="E315" s="514"/>
      <c r="F315" s="514"/>
      <c r="G315" s="514"/>
      <c r="H315" s="514"/>
      <c r="I315" s="515"/>
      <c r="J315" s="516"/>
      <c r="K315" s="516"/>
      <c r="L315" s="517"/>
      <c r="M315" s="517"/>
      <c r="N315" s="517"/>
      <c r="P315" s="680"/>
      <c r="Q315" s="681"/>
      <c r="R315" s="681"/>
      <c r="S315" s="681"/>
      <c r="T315" s="139"/>
      <c r="U315" s="139"/>
    </row>
    <row r="316" spans="1:23" ht="12.75" customHeight="1">
      <c r="A316" s="784">
        <v>3</v>
      </c>
      <c r="B316" s="766" t="s">
        <v>20</v>
      </c>
      <c r="C316" s="355">
        <v>1</v>
      </c>
      <c r="D316" s="563" t="s">
        <v>239</v>
      </c>
      <c r="E316" s="322">
        <v>1</v>
      </c>
      <c r="F316" s="417" t="s">
        <v>268</v>
      </c>
      <c r="G316" s="322" t="s">
        <v>214</v>
      </c>
      <c r="H316" s="281" t="s">
        <v>212</v>
      </c>
      <c r="I316" s="275">
        <v>2400000</v>
      </c>
      <c r="J316" s="322" t="s">
        <v>547</v>
      </c>
      <c r="K316" s="364" t="s">
        <v>436</v>
      </c>
      <c r="L316" s="362" t="s">
        <v>229</v>
      </c>
      <c r="M316" s="461"/>
      <c r="N316" s="462"/>
      <c r="P316" s="236">
        <v>11280000</v>
      </c>
      <c r="Q316" s="184"/>
      <c r="R316" s="184"/>
      <c r="S316" s="184"/>
      <c r="T316" s="139">
        <f>S316+R316+Q316+P316</f>
        <v>11280000</v>
      </c>
      <c r="U316" s="139" t="e">
        <f>#REF!-T316</f>
        <v>#REF!</v>
      </c>
    </row>
    <row r="317" spans="1:23">
      <c r="A317" s="785"/>
      <c r="B317" s="767"/>
      <c r="C317" s="286"/>
      <c r="D317" s="418"/>
      <c r="E317" s="322">
        <v>2</v>
      </c>
      <c r="F317" s="419" t="s">
        <v>269</v>
      </c>
      <c r="G317" s="322" t="s">
        <v>214</v>
      </c>
      <c r="H317" s="281" t="s">
        <v>212</v>
      </c>
      <c r="I317" s="275">
        <v>25000000</v>
      </c>
      <c r="J317" s="322" t="s">
        <v>262</v>
      </c>
      <c r="K317" s="364" t="s">
        <v>418</v>
      </c>
      <c r="L317" s="362" t="s">
        <v>229</v>
      </c>
      <c r="M317" s="488"/>
      <c r="N317" s="401"/>
      <c r="P317" s="236">
        <v>7200000</v>
      </c>
      <c r="Q317" s="184"/>
      <c r="R317" s="184"/>
      <c r="S317" s="184"/>
      <c r="T317" s="139">
        <f>S317+R317+Q317+P317</f>
        <v>7200000</v>
      </c>
      <c r="U317" s="139" t="e">
        <f>#REF!-T317</f>
        <v>#REF!</v>
      </c>
    </row>
    <row r="318" spans="1:23" ht="14.4" thickBot="1">
      <c r="A318" s="785"/>
      <c r="B318" s="767"/>
      <c r="C318" s="286"/>
      <c r="D318" s="418"/>
      <c r="E318" s="322">
        <v>3</v>
      </c>
      <c r="F318" s="419" t="s">
        <v>270</v>
      </c>
      <c r="G318" s="322" t="s">
        <v>214</v>
      </c>
      <c r="H318" s="281" t="s">
        <v>212</v>
      </c>
      <c r="I318" s="275">
        <v>22500000</v>
      </c>
      <c r="J318" s="322" t="s">
        <v>262</v>
      </c>
      <c r="K318" s="364" t="s">
        <v>419</v>
      </c>
      <c r="L318" s="362" t="s">
        <v>229</v>
      </c>
      <c r="M318" s="488"/>
      <c r="N318" s="401"/>
      <c r="P318" s="236">
        <v>2400000</v>
      </c>
      <c r="Q318" s="184"/>
      <c r="R318" s="184"/>
      <c r="S318" s="184"/>
      <c r="T318" s="139">
        <f>S318+R318+Q318+P318</f>
        <v>2400000</v>
      </c>
      <c r="U318" s="139">
        <f>I316-T318</f>
        <v>0</v>
      </c>
    </row>
    <row r="319" spans="1:23" ht="14.4" thickBot="1">
      <c r="A319" s="386" t="s">
        <v>22</v>
      </c>
      <c r="B319" s="387"/>
      <c r="C319" s="387"/>
      <c r="D319" s="387"/>
      <c r="E319" s="387"/>
      <c r="F319" s="387"/>
      <c r="G319" s="387"/>
      <c r="H319" s="387"/>
      <c r="I319" s="426">
        <f>SUM(I316:I318)</f>
        <v>49900000</v>
      </c>
      <c r="J319" s="389"/>
      <c r="K319" s="389"/>
      <c r="L319" s="496"/>
      <c r="M319" s="415"/>
      <c r="N319" s="415"/>
      <c r="P319" s="610">
        <f>SUM(P316:P318)</f>
        <v>20880000</v>
      </c>
      <c r="Q319" s="201">
        <f>SUM(Q316:Q318)</f>
        <v>0</v>
      </c>
      <c r="R319" s="201">
        <f>SUM(R316:R318)</f>
        <v>0</v>
      </c>
      <c r="S319" s="201">
        <f>SUM(S316:S318)</f>
        <v>0</v>
      </c>
      <c r="T319" s="139">
        <f>P319+Q319+R319+S319</f>
        <v>20880000</v>
      </c>
      <c r="U319" s="139">
        <f>I319-T319</f>
        <v>29020000</v>
      </c>
    </row>
    <row r="320" spans="1:23" ht="14.4" thickBot="1">
      <c r="A320" s="386"/>
      <c r="B320" s="387"/>
      <c r="C320" s="387"/>
      <c r="D320" s="387"/>
      <c r="E320" s="387"/>
      <c r="F320" s="387"/>
      <c r="G320" s="387"/>
      <c r="H320" s="387"/>
      <c r="I320" s="550"/>
      <c r="J320" s="481"/>
      <c r="K320" s="481"/>
      <c r="L320" s="482"/>
      <c r="M320" s="482"/>
      <c r="N320" s="483"/>
      <c r="P320" s="611"/>
      <c r="Q320" s="239"/>
      <c r="R320" s="239"/>
      <c r="S320" s="239"/>
      <c r="T320" s="139"/>
      <c r="U320" s="139">
        <f>I320-T320</f>
        <v>0</v>
      </c>
    </row>
    <row r="321" spans="1:21" ht="13.5" customHeight="1">
      <c r="A321" s="784">
        <v>4</v>
      </c>
      <c r="B321" s="809" t="s">
        <v>23</v>
      </c>
      <c r="C321" s="263">
        <v>1</v>
      </c>
      <c r="D321" s="394" t="s">
        <v>210</v>
      </c>
      <c r="E321" s="519">
        <v>1</v>
      </c>
      <c r="F321" s="520" t="s">
        <v>360</v>
      </c>
      <c r="G321" s="356"/>
      <c r="H321" s="356"/>
      <c r="I321" s="225"/>
      <c r="J321" s="356"/>
      <c r="K321" s="356"/>
      <c r="L321" s="462"/>
      <c r="M321" s="462"/>
      <c r="N321" s="462"/>
      <c r="P321" s="612"/>
      <c r="Q321" s="194"/>
      <c r="R321" s="194"/>
      <c r="S321" s="194"/>
      <c r="T321" s="90">
        <f>P321+Q321+R321+S321</f>
        <v>0</v>
      </c>
      <c r="U321" s="139">
        <f>I321-T321</f>
        <v>0</v>
      </c>
    </row>
    <row r="322" spans="1:21" ht="13.5" customHeight="1">
      <c r="A322" s="785"/>
      <c r="B322" s="810"/>
      <c r="C322" s="281"/>
      <c r="D322" s="282"/>
      <c r="E322" s="435"/>
      <c r="F322" s="522" t="s">
        <v>374</v>
      </c>
      <c r="G322" s="322" t="s">
        <v>214</v>
      </c>
      <c r="H322" s="322" t="s">
        <v>212</v>
      </c>
      <c r="I322" s="186">
        <v>4200000</v>
      </c>
      <c r="J322" s="322" t="s">
        <v>213</v>
      </c>
      <c r="K322" s="323" t="s">
        <v>447</v>
      </c>
      <c r="L322" s="401" t="s">
        <v>229</v>
      </c>
      <c r="M322" s="401"/>
      <c r="N322" s="401"/>
      <c r="P322" s="197"/>
      <c r="Q322" s="251">
        <f>I322</f>
        <v>4200000</v>
      </c>
      <c r="R322" s="251"/>
      <c r="S322" s="251"/>
      <c r="T322" s="90">
        <f>P322+Q322+R322+S322</f>
        <v>4200000</v>
      </c>
      <c r="U322" s="139"/>
    </row>
    <row r="323" spans="1:21" ht="15" customHeight="1">
      <c r="A323" s="785"/>
      <c r="B323" s="810"/>
      <c r="C323" s="281"/>
      <c r="D323" s="272"/>
      <c r="E323" s="435"/>
      <c r="F323" s="522" t="s">
        <v>370</v>
      </c>
      <c r="G323" s="322" t="s">
        <v>214</v>
      </c>
      <c r="H323" s="322" t="s">
        <v>212</v>
      </c>
      <c r="I323" s="186">
        <v>2800000</v>
      </c>
      <c r="J323" s="322" t="s">
        <v>213</v>
      </c>
      <c r="K323" s="323" t="s">
        <v>447</v>
      </c>
      <c r="L323" s="401" t="s">
        <v>229</v>
      </c>
      <c r="M323" s="401"/>
      <c r="N323" s="401"/>
      <c r="P323" s="613"/>
      <c r="Q323" s="187">
        <v>1800000</v>
      </c>
      <c r="R323" s="187"/>
      <c r="S323" s="187"/>
      <c r="T323" s="90">
        <f t="shared" ref="T323:T335" si="5">P323+Q323+R323+S323</f>
        <v>1800000</v>
      </c>
      <c r="U323" s="139">
        <f>I323-T323</f>
        <v>1000000</v>
      </c>
    </row>
    <row r="324" spans="1:21" ht="15" customHeight="1">
      <c r="A324" s="785"/>
      <c r="B324" s="810"/>
      <c r="C324" s="281"/>
      <c r="D324" s="272"/>
      <c r="E324" s="435"/>
      <c r="F324" s="522" t="s">
        <v>371</v>
      </c>
      <c r="G324" s="322" t="s">
        <v>214</v>
      </c>
      <c r="H324" s="322" t="s">
        <v>212</v>
      </c>
      <c r="I324" s="186">
        <v>2800000</v>
      </c>
      <c r="J324" s="322" t="s">
        <v>213</v>
      </c>
      <c r="K324" s="323" t="s">
        <v>447</v>
      </c>
      <c r="L324" s="401" t="s">
        <v>229</v>
      </c>
      <c r="M324" s="401"/>
      <c r="N324" s="401"/>
      <c r="P324" s="613"/>
      <c r="Q324" s="187">
        <v>1800000</v>
      </c>
      <c r="R324" s="187"/>
      <c r="S324" s="187"/>
      <c r="T324" s="90">
        <f t="shared" si="5"/>
        <v>1800000</v>
      </c>
      <c r="U324" s="139">
        <f>I324-T324</f>
        <v>1000000</v>
      </c>
    </row>
    <row r="325" spans="1:21" ht="15" customHeight="1">
      <c r="A325" s="785"/>
      <c r="B325" s="810"/>
      <c r="C325" s="281"/>
      <c r="D325" s="272"/>
      <c r="E325" s="435"/>
      <c r="F325" s="522" t="s">
        <v>372</v>
      </c>
      <c r="G325" s="322" t="s">
        <v>214</v>
      </c>
      <c r="H325" s="322" t="s">
        <v>212</v>
      </c>
      <c r="I325" s="186">
        <v>2800000</v>
      </c>
      <c r="J325" s="322" t="s">
        <v>213</v>
      </c>
      <c r="K325" s="323" t="s">
        <v>447</v>
      </c>
      <c r="L325" s="401" t="s">
        <v>229</v>
      </c>
      <c r="M325" s="401"/>
      <c r="N325" s="401"/>
      <c r="P325" s="613"/>
      <c r="Q325" s="187">
        <v>1800000</v>
      </c>
      <c r="R325" s="187"/>
      <c r="S325" s="187"/>
      <c r="T325" s="90">
        <f t="shared" si="5"/>
        <v>1800000</v>
      </c>
      <c r="U325" s="139">
        <f>I325-T325</f>
        <v>1000000</v>
      </c>
    </row>
    <row r="326" spans="1:21" ht="15" customHeight="1">
      <c r="A326" s="785"/>
      <c r="B326" s="810"/>
      <c r="C326" s="281"/>
      <c r="D326" s="272"/>
      <c r="E326" s="435"/>
      <c r="F326" s="522" t="s">
        <v>373</v>
      </c>
      <c r="G326" s="322" t="s">
        <v>214</v>
      </c>
      <c r="H326" s="322" t="s">
        <v>212</v>
      </c>
      <c r="I326" s="186">
        <v>2800000</v>
      </c>
      <c r="J326" s="322" t="s">
        <v>213</v>
      </c>
      <c r="K326" s="323" t="s">
        <v>447</v>
      </c>
      <c r="L326" s="401" t="s">
        <v>229</v>
      </c>
      <c r="M326" s="401"/>
      <c r="N326" s="401"/>
      <c r="P326" s="613"/>
      <c r="Q326" s="187">
        <v>2400000</v>
      </c>
      <c r="R326" s="187"/>
      <c r="S326" s="187"/>
      <c r="T326" s="90">
        <f t="shared" si="5"/>
        <v>2400000</v>
      </c>
      <c r="U326" s="139">
        <f>I326-T326</f>
        <v>400000</v>
      </c>
    </row>
    <row r="327" spans="1:21" ht="15" customHeight="1">
      <c r="A327" s="785"/>
      <c r="B327" s="810"/>
      <c r="C327" s="281"/>
      <c r="D327" s="272"/>
      <c r="E327" s="435">
        <v>2</v>
      </c>
      <c r="F327" s="436" t="s">
        <v>471</v>
      </c>
      <c r="G327" s="322" t="s">
        <v>214</v>
      </c>
      <c r="H327" s="322" t="s">
        <v>212</v>
      </c>
      <c r="I327" s="186">
        <v>12000000</v>
      </c>
      <c r="J327" s="322" t="s">
        <v>213</v>
      </c>
      <c r="K327" s="323" t="s">
        <v>435</v>
      </c>
      <c r="L327" s="401" t="s">
        <v>229</v>
      </c>
      <c r="M327" s="401"/>
      <c r="N327" s="401"/>
      <c r="P327" s="613"/>
      <c r="Q327" s="187">
        <f>I327</f>
        <v>12000000</v>
      </c>
      <c r="R327" s="187"/>
      <c r="S327" s="187"/>
      <c r="T327" s="90"/>
      <c r="U327" s="139"/>
    </row>
    <row r="328" spans="1:21" ht="15" customHeight="1">
      <c r="A328" s="785"/>
      <c r="B328" s="810"/>
      <c r="C328" s="281"/>
      <c r="D328" s="272"/>
      <c r="E328" s="435">
        <v>3</v>
      </c>
      <c r="F328" s="436" t="s">
        <v>473</v>
      </c>
      <c r="G328" s="322" t="s">
        <v>214</v>
      </c>
      <c r="H328" s="322" t="s">
        <v>212</v>
      </c>
      <c r="I328" s="186">
        <v>6000000</v>
      </c>
      <c r="J328" s="322" t="s">
        <v>213</v>
      </c>
      <c r="K328" s="323" t="s">
        <v>407</v>
      </c>
      <c r="L328" s="401" t="s">
        <v>229</v>
      </c>
      <c r="M328" s="401"/>
      <c r="N328" s="401"/>
      <c r="P328" s="613"/>
      <c r="Q328" s="187">
        <f>I328</f>
        <v>6000000</v>
      </c>
      <c r="R328" s="187"/>
      <c r="S328" s="187"/>
      <c r="T328" s="90"/>
      <c r="U328" s="139"/>
    </row>
    <row r="329" spans="1:21" ht="15" customHeight="1">
      <c r="A329" s="785"/>
      <c r="B329" s="810"/>
      <c r="C329" s="281"/>
      <c r="D329" s="272"/>
      <c r="E329" s="435">
        <v>2</v>
      </c>
      <c r="F329" s="436" t="s">
        <v>396</v>
      </c>
      <c r="G329" s="322"/>
      <c r="H329" s="322"/>
      <c r="I329" s="186"/>
      <c r="J329" s="322"/>
      <c r="K329" s="322"/>
      <c r="L329" s="401"/>
      <c r="M329" s="401"/>
      <c r="N329" s="401"/>
      <c r="P329" s="613"/>
      <c r="Q329" s="187"/>
      <c r="R329" s="187"/>
      <c r="S329" s="187"/>
      <c r="T329" s="90"/>
      <c r="U329" s="139"/>
    </row>
    <row r="330" spans="1:21" ht="15" customHeight="1">
      <c r="A330" s="785"/>
      <c r="B330" s="810"/>
      <c r="C330" s="281"/>
      <c r="D330" s="300"/>
      <c r="E330" s="435"/>
      <c r="F330" s="522" t="s">
        <v>375</v>
      </c>
      <c r="G330" s="322" t="s">
        <v>214</v>
      </c>
      <c r="H330" s="322" t="s">
        <v>212</v>
      </c>
      <c r="I330" s="186">
        <v>3000000</v>
      </c>
      <c r="J330" s="322" t="s">
        <v>213</v>
      </c>
      <c r="K330" s="323" t="s">
        <v>447</v>
      </c>
      <c r="L330" s="401" t="s">
        <v>229</v>
      </c>
      <c r="M330" s="401"/>
      <c r="N330" s="401"/>
      <c r="P330" s="613"/>
      <c r="Q330" s="187">
        <v>3000000</v>
      </c>
      <c r="R330" s="187"/>
      <c r="S330" s="187"/>
      <c r="T330" s="90">
        <f t="shared" si="5"/>
        <v>3000000</v>
      </c>
      <c r="U330" s="139">
        <f>I330-T330</f>
        <v>0</v>
      </c>
    </row>
    <row r="331" spans="1:21" ht="15" customHeight="1">
      <c r="A331" s="785"/>
      <c r="B331" s="810"/>
      <c r="C331" s="286"/>
      <c r="D331" s="282"/>
      <c r="E331" s="435"/>
      <c r="F331" s="522" t="s">
        <v>376</v>
      </c>
      <c r="G331" s="322" t="s">
        <v>214</v>
      </c>
      <c r="H331" s="322" t="s">
        <v>212</v>
      </c>
      <c r="I331" s="186">
        <v>2000000</v>
      </c>
      <c r="J331" s="322" t="s">
        <v>213</v>
      </c>
      <c r="K331" s="323" t="s">
        <v>446</v>
      </c>
      <c r="L331" s="401" t="s">
        <v>229</v>
      </c>
      <c r="M331" s="401"/>
      <c r="N331" s="401"/>
      <c r="P331" s="613"/>
      <c r="Q331" s="187">
        <v>2000000</v>
      </c>
      <c r="R331" s="187"/>
      <c r="S331" s="187"/>
      <c r="T331" s="90">
        <f t="shared" si="5"/>
        <v>2000000</v>
      </c>
      <c r="U331" s="139">
        <f>I331-T331</f>
        <v>0</v>
      </c>
    </row>
    <row r="332" spans="1:21" ht="8.25" customHeight="1">
      <c r="A332" s="785"/>
      <c r="B332" s="810"/>
      <c r="C332" s="281"/>
      <c r="D332" s="300"/>
      <c r="E332" s="435"/>
      <c r="F332" s="436"/>
      <c r="G332" s="322"/>
      <c r="H332" s="322"/>
      <c r="I332" s="186"/>
      <c r="J332" s="322"/>
      <c r="K332" s="322"/>
      <c r="L332" s="401"/>
      <c r="M332" s="401"/>
      <c r="N332" s="401"/>
      <c r="P332" s="197"/>
      <c r="Q332" s="197"/>
      <c r="R332" s="197"/>
      <c r="S332" s="197"/>
      <c r="T332" s="90">
        <f t="shared" si="5"/>
        <v>0</v>
      </c>
      <c r="U332" s="139">
        <f>I332-T332</f>
        <v>0</v>
      </c>
    </row>
    <row r="333" spans="1:21">
      <c r="A333" s="785"/>
      <c r="B333" s="810"/>
      <c r="C333" s="286">
        <v>2</v>
      </c>
      <c r="D333" s="282" t="s">
        <v>368</v>
      </c>
      <c r="E333" s="281">
        <v>1</v>
      </c>
      <c r="F333" s="596" t="s">
        <v>288</v>
      </c>
      <c r="G333" s="322" t="s">
        <v>214</v>
      </c>
      <c r="H333" s="322" t="s">
        <v>212</v>
      </c>
      <c r="I333" s="186">
        <v>75000000</v>
      </c>
      <c r="J333" s="322" t="s">
        <v>236</v>
      </c>
      <c r="K333" s="323" t="s">
        <v>462</v>
      </c>
      <c r="L333" s="401"/>
      <c r="M333" s="401"/>
      <c r="N333" s="401" t="s">
        <v>229</v>
      </c>
      <c r="P333" s="197"/>
      <c r="Q333" s="197"/>
      <c r="R333" s="197"/>
      <c r="S333" s="197"/>
      <c r="T333" s="90">
        <f t="shared" si="5"/>
        <v>0</v>
      </c>
      <c r="U333" s="139">
        <f>I333-T333</f>
        <v>75000000</v>
      </c>
    </row>
    <row r="334" spans="1:21">
      <c r="A334" s="785"/>
      <c r="B334" s="810"/>
      <c r="C334" s="286"/>
      <c r="D334" s="282" t="s">
        <v>367</v>
      </c>
      <c r="E334" s="281"/>
      <c r="F334" s="293"/>
      <c r="G334" s="322"/>
      <c r="H334" s="322"/>
      <c r="I334" s="186"/>
      <c r="J334" s="322"/>
      <c r="K334" s="323"/>
      <c r="L334" s="401"/>
      <c r="M334" s="401"/>
      <c r="N334" s="401"/>
      <c r="P334" s="197"/>
      <c r="Q334" s="197"/>
      <c r="R334" s="197"/>
      <c r="S334" s="197"/>
      <c r="T334" s="90"/>
      <c r="U334" s="139"/>
    </row>
    <row r="335" spans="1:21" ht="15" customHeight="1">
      <c r="A335" s="785"/>
      <c r="B335" s="810"/>
      <c r="C335" s="437">
        <v>3</v>
      </c>
      <c r="D335" s="282" t="s">
        <v>448</v>
      </c>
      <c r="E335" s="435">
        <v>1</v>
      </c>
      <c r="F335" s="436" t="s">
        <v>338</v>
      </c>
      <c r="G335" s="322" t="s">
        <v>214</v>
      </c>
      <c r="H335" s="322" t="s">
        <v>212</v>
      </c>
      <c r="I335" s="186">
        <v>25000000</v>
      </c>
      <c r="J335" s="322" t="s">
        <v>236</v>
      </c>
      <c r="K335" s="323" t="s">
        <v>420</v>
      </c>
      <c r="L335" s="401"/>
      <c r="M335" s="401"/>
      <c r="N335" s="401" t="s">
        <v>229</v>
      </c>
      <c r="P335" s="197"/>
      <c r="Q335" s="197"/>
      <c r="R335" s="197"/>
      <c r="S335" s="197"/>
      <c r="T335" s="90">
        <f t="shared" si="5"/>
        <v>0</v>
      </c>
      <c r="U335" s="139">
        <f>I335-T335</f>
        <v>25000000</v>
      </c>
    </row>
    <row r="336" spans="1:21">
      <c r="A336" s="324"/>
      <c r="B336" s="402"/>
      <c r="C336" s="281"/>
      <c r="D336" s="300"/>
      <c r="E336" s="435"/>
      <c r="F336" s="436" t="s">
        <v>306</v>
      </c>
      <c r="G336" s="322"/>
      <c r="H336" s="322"/>
      <c r="I336" s="186"/>
      <c r="J336" s="322"/>
      <c r="K336" s="322"/>
      <c r="L336" s="401"/>
      <c r="M336" s="401"/>
      <c r="N336" s="401"/>
      <c r="P336" s="636"/>
      <c r="Q336" s="636"/>
      <c r="R336" s="636"/>
      <c r="S336" s="636"/>
      <c r="U336" s="139">
        <f>I336-T336</f>
        <v>0</v>
      </c>
    </row>
    <row r="337" spans="1:24" s="640" customFormat="1">
      <c r="A337" s="329"/>
      <c r="B337" s="658"/>
      <c r="C337" s="331"/>
      <c r="D337" s="594"/>
      <c r="E337" s="524">
        <v>2</v>
      </c>
      <c r="F337" s="525" t="s">
        <v>490</v>
      </c>
      <c r="G337" s="333" t="s">
        <v>214</v>
      </c>
      <c r="H337" s="333" t="s">
        <v>212</v>
      </c>
      <c r="I337" s="635">
        <v>180000000</v>
      </c>
      <c r="J337" s="333" t="s">
        <v>236</v>
      </c>
      <c r="K337" s="511" t="s">
        <v>420</v>
      </c>
      <c r="L337" s="476"/>
      <c r="M337" s="476"/>
      <c r="N337" s="476" t="s">
        <v>229</v>
      </c>
      <c r="O337" s="678"/>
      <c r="P337" s="641"/>
      <c r="Q337" s="641"/>
      <c r="R337" s="641"/>
      <c r="S337" s="641"/>
      <c r="U337" s="642"/>
    </row>
    <row r="338" spans="1:24">
      <c r="A338" s="597" t="s">
        <v>24</v>
      </c>
      <c r="B338" s="637"/>
      <c r="C338" s="329"/>
      <c r="D338" s="329"/>
      <c r="E338" s="329"/>
      <c r="F338" s="329"/>
      <c r="G338" s="329"/>
      <c r="H338" s="329"/>
      <c r="I338" s="682">
        <f>SUM(I321:I336)</f>
        <v>138400000</v>
      </c>
      <c r="J338" s="335"/>
      <c r="K338" s="335"/>
      <c r="L338" s="527"/>
      <c r="M338" s="527"/>
      <c r="N338" s="527"/>
      <c r="P338" s="638">
        <f>SUM(P321:P336)</f>
        <v>0</v>
      </c>
      <c r="Q338" s="639">
        <f>SUM(Q321:Q336)</f>
        <v>35000000</v>
      </c>
      <c r="R338" s="639">
        <f>SUM(R321:R336)</f>
        <v>0</v>
      </c>
      <c r="S338" s="639"/>
      <c r="T338" s="139">
        <f>S338+R338+Q338+P338</f>
        <v>35000000</v>
      </c>
      <c r="U338" s="139">
        <f>I338-T338</f>
        <v>103400000</v>
      </c>
    </row>
    <row r="339" spans="1:24">
      <c r="A339" s="592">
        <v>5</v>
      </c>
      <c r="B339" s="597" t="s">
        <v>25</v>
      </c>
      <c r="C339" s="514"/>
      <c r="D339" s="514"/>
      <c r="E339" s="430"/>
      <c r="F339" s="430"/>
      <c r="G339" s="430"/>
      <c r="H339" s="430"/>
      <c r="I339" s="443">
        <v>0</v>
      </c>
      <c r="J339" s="318"/>
      <c r="K339" s="318"/>
      <c r="L339" s="318"/>
      <c r="M339" s="528"/>
      <c r="N339" s="425"/>
      <c r="P339" s="614">
        <v>0</v>
      </c>
      <c r="Q339" s="126"/>
      <c r="R339" s="126">
        <v>0</v>
      </c>
      <c r="S339" s="126">
        <v>0</v>
      </c>
      <c r="T339" s="2">
        <v>0</v>
      </c>
      <c r="U339" s="139">
        <f>I339-T339</f>
        <v>0</v>
      </c>
    </row>
    <row r="340" spans="1:24" ht="14.4" thickBot="1">
      <c r="A340" s="444" t="s">
        <v>26</v>
      </c>
      <c r="B340" s="387"/>
      <c r="C340" s="387"/>
      <c r="D340" s="387"/>
      <c r="E340" s="387"/>
      <c r="F340" s="387"/>
      <c r="G340" s="387"/>
      <c r="H340" s="387"/>
      <c r="I340" s="426">
        <f>I339+I338+I319+I312+I304</f>
        <v>1448306141</v>
      </c>
      <c r="J340" s="389"/>
      <c r="K340" s="389"/>
      <c r="L340" s="496"/>
      <c r="M340" s="496"/>
      <c r="N340" s="415"/>
      <c r="P340" s="615">
        <f>P339+P338+P319+P304</f>
        <v>28330000</v>
      </c>
      <c r="Q340" s="87">
        <f>Q339+Q338+Q319+Q312+Q304</f>
        <v>534355000</v>
      </c>
      <c r="R340" s="87">
        <f>R304+R312+R319+R338+R339</f>
        <v>3201141</v>
      </c>
      <c r="S340" s="87">
        <f>S304+S312+S319+S338+S339</f>
        <v>706000000</v>
      </c>
      <c r="T340" s="139">
        <f>T339+T338+T319+T312+T304</f>
        <v>1271886141</v>
      </c>
      <c r="U340" s="139">
        <f>P340+Q340+R340+S340</f>
        <v>1271886141</v>
      </c>
    </row>
    <row r="341" spans="1:24">
      <c r="A341" s="598"/>
      <c r="B341" s="599"/>
      <c r="C341" s="516"/>
      <c r="D341" s="599"/>
      <c r="E341" s="599"/>
      <c r="F341" s="599"/>
      <c r="G341" s="599"/>
      <c r="H341" s="599"/>
      <c r="I341" s="600"/>
      <c r="J341" s="516"/>
      <c r="K341" s="516"/>
      <c r="L341" s="517"/>
      <c r="M341" s="517"/>
      <c r="N341" s="601"/>
      <c r="S341" s="139"/>
      <c r="X341" s="139">
        <f>'2024'!I342</f>
        <v>1648766141</v>
      </c>
    </row>
    <row r="342" spans="1:24">
      <c r="A342" s="447"/>
      <c r="B342" s="447"/>
      <c r="C342" s="424"/>
      <c r="D342" s="447"/>
      <c r="E342" s="447"/>
      <c r="F342" s="447"/>
      <c r="G342" s="447"/>
      <c r="H342" s="447"/>
      <c r="I342" s="451"/>
      <c r="J342" s="424"/>
      <c r="K342" s="424"/>
      <c r="L342" s="789"/>
      <c r="M342" s="789"/>
      <c r="N342" s="789"/>
      <c r="S342" s="2">
        <v>1500000000</v>
      </c>
      <c r="X342" s="139">
        <f>I340-X341</f>
        <v>-200460000</v>
      </c>
    </row>
    <row r="343" spans="1:24">
      <c r="A343" s="447"/>
      <c r="B343" s="447"/>
      <c r="C343" s="424"/>
      <c r="E343" s="424"/>
      <c r="F343" s="424" t="s">
        <v>27</v>
      </c>
      <c r="G343" s="447"/>
      <c r="H343" s="454"/>
      <c r="K343" s="769" t="s">
        <v>241</v>
      </c>
      <c r="L343" s="769"/>
      <c r="M343" s="430"/>
      <c r="N343" s="430"/>
      <c r="S343" s="139">
        <f>S342-S340</f>
        <v>794000000</v>
      </c>
    </row>
    <row r="344" spans="1:24">
      <c r="A344" s="447"/>
      <c r="B344" s="447"/>
      <c r="C344" s="424"/>
      <c r="E344" s="449"/>
      <c r="F344" s="449" t="s">
        <v>514</v>
      </c>
      <c r="G344" s="447"/>
      <c r="H344" s="447"/>
      <c r="K344" s="769" t="s">
        <v>242</v>
      </c>
      <c r="L344" s="769"/>
      <c r="M344" s="430"/>
      <c r="N344" s="430"/>
      <c r="P344" s="139"/>
      <c r="Q344" s="139" t="e">
        <f>#REF!-Q340</f>
        <v>#REF!</v>
      </c>
    </row>
    <row r="345" spans="1:24">
      <c r="A345" s="447"/>
      <c r="B345" s="447"/>
      <c r="C345" s="424"/>
      <c r="E345" s="449"/>
      <c r="F345" s="449"/>
      <c r="G345" s="447"/>
      <c r="H345" s="447"/>
      <c r="K345" s="424"/>
      <c r="L345" s="424"/>
      <c r="M345" s="424"/>
      <c r="N345" s="424"/>
    </row>
    <row r="346" spans="1:24">
      <c r="A346" s="447"/>
      <c r="B346" s="447"/>
      <c r="C346" s="424"/>
      <c r="E346" s="449"/>
      <c r="F346" s="449"/>
      <c r="G346" s="447"/>
      <c r="H346" s="447"/>
      <c r="K346" s="424"/>
      <c r="L346" s="424"/>
      <c r="M346" s="424"/>
      <c r="N346" s="424"/>
      <c r="Q346" s="139" t="e">
        <f>Q340-#REF!</f>
        <v>#REF!</v>
      </c>
    </row>
    <row r="347" spans="1:24">
      <c r="A347" s="447"/>
      <c r="B347" s="447"/>
      <c r="C347" s="424"/>
      <c r="E347" s="447"/>
      <c r="F347" s="447"/>
      <c r="G347" s="447"/>
      <c r="H347" s="447"/>
      <c r="K347" s="424"/>
      <c r="L347" s="424"/>
      <c r="M347" s="449"/>
      <c r="N347" s="449"/>
    </row>
    <row r="348" spans="1:24">
      <c r="A348" s="447"/>
      <c r="B348" s="447"/>
      <c r="C348" s="424"/>
      <c r="E348" s="447"/>
      <c r="F348" s="447"/>
      <c r="G348" s="447"/>
      <c r="H348" s="447"/>
      <c r="K348" s="424"/>
      <c r="L348" s="424"/>
      <c r="M348" s="449"/>
      <c r="N348" s="449"/>
    </row>
    <row r="349" spans="1:24">
      <c r="A349" s="447"/>
      <c r="B349" s="447"/>
      <c r="C349" s="424"/>
      <c r="E349" s="449"/>
      <c r="F349" s="455" t="s">
        <v>515</v>
      </c>
      <c r="G349" s="447"/>
      <c r="H349" s="447"/>
      <c r="K349" s="759" t="s">
        <v>510</v>
      </c>
      <c r="L349" s="759"/>
      <c r="M349" s="447"/>
      <c r="N349" s="447"/>
    </row>
    <row r="350" spans="1:24">
      <c r="A350" s="447"/>
      <c r="B350" s="447"/>
      <c r="C350" s="424"/>
      <c r="D350" s="447"/>
      <c r="E350" s="447"/>
      <c r="F350" s="447"/>
      <c r="G350" s="447"/>
      <c r="H350" s="447"/>
      <c r="I350" s="447"/>
      <c r="J350" s="424"/>
      <c r="K350" s="424"/>
      <c r="L350" s="449"/>
      <c r="M350" s="449"/>
      <c r="N350" s="449"/>
    </row>
  </sheetData>
  <mergeCells count="44">
    <mergeCell ref="K349:L349"/>
    <mergeCell ref="L342:N342"/>
    <mergeCell ref="K343:L343"/>
    <mergeCell ref="H250:H252"/>
    <mergeCell ref="I250:J251"/>
    <mergeCell ref="L250:N251"/>
    <mergeCell ref="K250:K252"/>
    <mergeCell ref="K344:L344"/>
    <mergeCell ref="A8:A71"/>
    <mergeCell ref="B8:B71"/>
    <mergeCell ref="A73:A187"/>
    <mergeCell ref="B73:B187"/>
    <mergeCell ref="A247:N247"/>
    <mergeCell ref="A189:A201"/>
    <mergeCell ref="B189:B201"/>
    <mergeCell ref="I243:J243"/>
    <mergeCell ref="A203:A230"/>
    <mergeCell ref="B203:B230"/>
    <mergeCell ref="B232:D232"/>
    <mergeCell ref="L235:N235"/>
    <mergeCell ref="I237:J237"/>
    <mergeCell ref="I238:J238"/>
    <mergeCell ref="A1:N1"/>
    <mergeCell ref="A2:N2"/>
    <mergeCell ref="A3:N3"/>
    <mergeCell ref="A5:A7"/>
    <mergeCell ref="B5:F6"/>
    <mergeCell ref="G5:G7"/>
    <mergeCell ref="H5:H7"/>
    <mergeCell ref="I5:J6"/>
    <mergeCell ref="L5:N6"/>
    <mergeCell ref="B321:B335"/>
    <mergeCell ref="A253:A283"/>
    <mergeCell ref="B253:B283"/>
    <mergeCell ref="A248:N248"/>
    <mergeCell ref="A249:N249"/>
    <mergeCell ref="A250:A252"/>
    <mergeCell ref="B250:F251"/>
    <mergeCell ref="G250:G252"/>
    <mergeCell ref="B316:B318"/>
    <mergeCell ref="A316:A318"/>
    <mergeCell ref="A321:A335"/>
    <mergeCell ref="A305:A310"/>
    <mergeCell ref="B305:B310"/>
  </mergeCells>
  <pageMargins left="0.35433070866141736" right="0.27559055118110237" top="0.55118110236220474" bottom="0.39370078740157483" header="0.31496062992125984" footer="0.15748031496062992"/>
  <pageSetup paperSize="5" scale="95" orientation="landscape" horizontalDpi="4294967293" verticalDpi="36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theme="9"/>
  </sheetPr>
  <dimension ref="A1:U351"/>
  <sheetViews>
    <sheetView tabSelected="1" topLeftCell="A335" workbookViewId="0">
      <selection activeCell="K249" sqref="K249:K251"/>
    </sheetView>
  </sheetViews>
  <sheetFormatPr defaultColWidth="9.109375" defaultRowHeight="13.8"/>
  <cols>
    <col min="1" max="1" width="3.6640625" style="2" customWidth="1"/>
    <col min="2" max="2" width="13.6640625" style="2" customWidth="1"/>
    <col min="3" max="3" width="2.6640625" style="3" customWidth="1"/>
    <col min="4" max="4" width="25.5546875" style="2" customWidth="1"/>
    <col min="5" max="5" width="3.44140625" style="2" bestFit="1" customWidth="1"/>
    <col min="6" max="6" width="30.109375" style="2" customWidth="1"/>
    <col min="7" max="7" width="8.88671875" style="2" customWidth="1"/>
    <col min="8" max="8" width="7.5546875" style="2" customWidth="1"/>
    <col min="9" max="9" width="11.33203125" style="2" customWidth="1"/>
    <col min="10" max="10" width="7" style="3" customWidth="1"/>
    <col min="11" max="11" width="25.109375" style="3" customWidth="1"/>
    <col min="12" max="12" width="5.44140625" style="96" customWidth="1"/>
    <col min="13" max="13" width="4.109375" style="96" customWidth="1"/>
    <col min="14" max="14" width="6.33203125" style="96" customWidth="1"/>
    <col min="15" max="15" width="25.44140625" style="2" customWidth="1"/>
    <col min="16" max="19" width="13.33203125" style="119" customWidth="1"/>
    <col min="20" max="20" width="14.109375" style="2" customWidth="1"/>
    <col min="21" max="21" width="12.88671875" style="2" customWidth="1"/>
    <col min="22" max="23" width="9.109375" style="2" customWidth="1"/>
    <col min="24" max="24" width="9.109375" style="2"/>
    <col min="25" max="26" width="9.5546875" style="2" bestFit="1" customWidth="1"/>
    <col min="27" max="240" width="9.109375" style="2"/>
    <col min="241" max="241" width="4.5546875" style="2" customWidth="1"/>
    <col min="242" max="242" width="21.88671875" style="2" customWidth="1"/>
    <col min="243" max="243" width="22.109375" style="2" customWidth="1"/>
    <col min="244" max="244" width="11.5546875" style="2" customWidth="1"/>
    <col min="245" max="247" width="3.5546875" style="2" customWidth="1"/>
    <col min="248" max="248" width="9.5546875" style="2" customWidth="1"/>
    <col min="249" max="249" width="18.88671875" style="2" customWidth="1"/>
    <col min="250" max="250" width="11.5546875" style="2" customWidth="1"/>
    <col min="251" max="251" width="16.44140625" style="2" customWidth="1"/>
    <col min="252" max="252" width="17.5546875" style="2" customWidth="1"/>
    <col min="253" max="253" width="10.5546875" style="2" customWidth="1"/>
    <col min="254" max="496" width="9.109375" style="2"/>
    <col min="497" max="497" width="4.5546875" style="2" customWidth="1"/>
    <col min="498" max="498" width="21.88671875" style="2" customWidth="1"/>
    <col min="499" max="499" width="22.109375" style="2" customWidth="1"/>
    <col min="500" max="500" width="11.5546875" style="2" customWidth="1"/>
    <col min="501" max="503" width="3.5546875" style="2" customWidth="1"/>
    <col min="504" max="504" width="9.5546875" style="2" customWidth="1"/>
    <col min="505" max="505" width="18.88671875" style="2" customWidth="1"/>
    <col min="506" max="506" width="11.5546875" style="2" customWidth="1"/>
    <col min="507" max="507" width="16.44140625" style="2" customWidth="1"/>
    <col min="508" max="508" width="17.5546875" style="2" customWidth="1"/>
    <col min="509" max="509" width="10.5546875" style="2" customWidth="1"/>
    <col min="510" max="752" width="9.109375" style="2"/>
    <col min="753" max="753" width="4.5546875" style="2" customWidth="1"/>
    <col min="754" max="754" width="21.88671875" style="2" customWidth="1"/>
    <col min="755" max="755" width="22.109375" style="2" customWidth="1"/>
    <col min="756" max="756" width="11.5546875" style="2" customWidth="1"/>
    <col min="757" max="759" width="3.5546875" style="2" customWidth="1"/>
    <col min="760" max="760" width="9.5546875" style="2" customWidth="1"/>
    <col min="761" max="761" width="18.88671875" style="2" customWidth="1"/>
    <col min="762" max="762" width="11.5546875" style="2" customWidth="1"/>
    <col min="763" max="763" width="16.44140625" style="2" customWidth="1"/>
    <col min="764" max="764" width="17.5546875" style="2" customWidth="1"/>
    <col min="765" max="765" width="10.5546875" style="2" customWidth="1"/>
    <col min="766" max="1008" width="9.109375" style="2"/>
    <col min="1009" max="1009" width="4.5546875" style="2" customWidth="1"/>
    <col min="1010" max="1010" width="21.88671875" style="2" customWidth="1"/>
    <col min="1011" max="1011" width="22.109375" style="2" customWidth="1"/>
    <col min="1012" max="1012" width="11.5546875" style="2" customWidth="1"/>
    <col min="1013" max="1015" width="3.5546875" style="2" customWidth="1"/>
    <col min="1016" max="1016" width="9.5546875" style="2" customWidth="1"/>
    <col min="1017" max="1017" width="18.88671875" style="2" customWidth="1"/>
    <col min="1018" max="1018" width="11.5546875" style="2" customWidth="1"/>
    <col min="1019" max="1019" width="16.44140625" style="2" customWidth="1"/>
    <col min="1020" max="1020" width="17.5546875" style="2" customWidth="1"/>
    <col min="1021" max="1021" width="10.5546875" style="2" customWidth="1"/>
    <col min="1022" max="1264" width="9.109375" style="2"/>
    <col min="1265" max="1265" width="4.5546875" style="2" customWidth="1"/>
    <col min="1266" max="1266" width="21.88671875" style="2" customWidth="1"/>
    <col min="1267" max="1267" width="22.109375" style="2" customWidth="1"/>
    <col min="1268" max="1268" width="11.5546875" style="2" customWidth="1"/>
    <col min="1269" max="1271" width="3.5546875" style="2" customWidth="1"/>
    <col min="1272" max="1272" width="9.5546875" style="2" customWidth="1"/>
    <col min="1273" max="1273" width="18.88671875" style="2" customWidth="1"/>
    <col min="1274" max="1274" width="11.5546875" style="2" customWidth="1"/>
    <col min="1275" max="1275" width="16.44140625" style="2" customWidth="1"/>
    <col min="1276" max="1276" width="17.5546875" style="2" customWidth="1"/>
    <col min="1277" max="1277" width="10.5546875" style="2" customWidth="1"/>
    <col min="1278" max="1520" width="9.109375" style="2"/>
    <col min="1521" max="1521" width="4.5546875" style="2" customWidth="1"/>
    <col min="1522" max="1522" width="21.88671875" style="2" customWidth="1"/>
    <col min="1523" max="1523" width="22.109375" style="2" customWidth="1"/>
    <col min="1524" max="1524" width="11.5546875" style="2" customWidth="1"/>
    <col min="1525" max="1527" width="3.5546875" style="2" customWidth="1"/>
    <col min="1528" max="1528" width="9.5546875" style="2" customWidth="1"/>
    <col min="1529" max="1529" width="18.88671875" style="2" customWidth="1"/>
    <col min="1530" max="1530" width="11.5546875" style="2" customWidth="1"/>
    <col min="1531" max="1531" width="16.44140625" style="2" customWidth="1"/>
    <col min="1532" max="1532" width="17.5546875" style="2" customWidth="1"/>
    <col min="1533" max="1533" width="10.5546875" style="2" customWidth="1"/>
    <col min="1534" max="1776" width="9.109375" style="2"/>
    <col min="1777" max="1777" width="4.5546875" style="2" customWidth="1"/>
    <col min="1778" max="1778" width="21.88671875" style="2" customWidth="1"/>
    <col min="1779" max="1779" width="22.109375" style="2" customWidth="1"/>
    <col min="1780" max="1780" width="11.5546875" style="2" customWidth="1"/>
    <col min="1781" max="1783" width="3.5546875" style="2" customWidth="1"/>
    <col min="1784" max="1784" width="9.5546875" style="2" customWidth="1"/>
    <col min="1785" max="1785" width="18.88671875" style="2" customWidth="1"/>
    <col min="1786" max="1786" width="11.5546875" style="2" customWidth="1"/>
    <col min="1787" max="1787" width="16.44140625" style="2" customWidth="1"/>
    <col min="1788" max="1788" width="17.5546875" style="2" customWidth="1"/>
    <col min="1789" max="1789" width="10.5546875" style="2" customWidth="1"/>
    <col min="1790" max="2032" width="9.109375" style="2"/>
    <col min="2033" max="2033" width="4.5546875" style="2" customWidth="1"/>
    <col min="2034" max="2034" width="21.88671875" style="2" customWidth="1"/>
    <col min="2035" max="2035" width="22.109375" style="2" customWidth="1"/>
    <col min="2036" max="2036" width="11.5546875" style="2" customWidth="1"/>
    <col min="2037" max="2039" width="3.5546875" style="2" customWidth="1"/>
    <col min="2040" max="2040" width="9.5546875" style="2" customWidth="1"/>
    <col min="2041" max="2041" width="18.88671875" style="2" customWidth="1"/>
    <col min="2042" max="2042" width="11.5546875" style="2" customWidth="1"/>
    <col min="2043" max="2043" width="16.44140625" style="2" customWidth="1"/>
    <col min="2044" max="2044" width="17.5546875" style="2" customWidth="1"/>
    <col min="2045" max="2045" width="10.5546875" style="2" customWidth="1"/>
    <col min="2046" max="2288" width="9.109375" style="2"/>
    <col min="2289" max="2289" width="4.5546875" style="2" customWidth="1"/>
    <col min="2290" max="2290" width="21.88671875" style="2" customWidth="1"/>
    <col min="2291" max="2291" width="22.109375" style="2" customWidth="1"/>
    <col min="2292" max="2292" width="11.5546875" style="2" customWidth="1"/>
    <col min="2293" max="2295" width="3.5546875" style="2" customWidth="1"/>
    <col min="2296" max="2296" width="9.5546875" style="2" customWidth="1"/>
    <col min="2297" max="2297" width="18.88671875" style="2" customWidth="1"/>
    <col min="2298" max="2298" width="11.5546875" style="2" customWidth="1"/>
    <col min="2299" max="2299" width="16.44140625" style="2" customWidth="1"/>
    <col min="2300" max="2300" width="17.5546875" style="2" customWidth="1"/>
    <col min="2301" max="2301" width="10.5546875" style="2" customWidth="1"/>
    <col min="2302" max="2544" width="9.109375" style="2"/>
    <col min="2545" max="2545" width="4.5546875" style="2" customWidth="1"/>
    <col min="2546" max="2546" width="21.88671875" style="2" customWidth="1"/>
    <col min="2547" max="2547" width="22.109375" style="2" customWidth="1"/>
    <col min="2548" max="2548" width="11.5546875" style="2" customWidth="1"/>
    <col min="2549" max="2551" width="3.5546875" style="2" customWidth="1"/>
    <col min="2552" max="2552" width="9.5546875" style="2" customWidth="1"/>
    <col min="2553" max="2553" width="18.88671875" style="2" customWidth="1"/>
    <col min="2554" max="2554" width="11.5546875" style="2" customWidth="1"/>
    <col min="2555" max="2555" width="16.44140625" style="2" customWidth="1"/>
    <col min="2556" max="2556" width="17.5546875" style="2" customWidth="1"/>
    <col min="2557" max="2557" width="10.5546875" style="2" customWidth="1"/>
    <col min="2558" max="2800" width="9.109375" style="2"/>
    <col min="2801" max="2801" width="4.5546875" style="2" customWidth="1"/>
    <col min="2802" max="2802" width="21.88671875" style="2" customWidth="1"/>
    <col min="2803" max="2803" width="22.109375" style="2" customWidth="1"/>
    <col min="2804" max="2804" width="11.5546875" style="2" customWidth="1"/>
    <col min="2805" max="2807" width="3.5546875" style="2" customWidth="1"/>
    <col min="2808" max="2808" width="9.5546875" style="2" customWidth="1"/>
    <col min="2809" max="2809" width="18.88671875" style="2" customWidth="1"/>
    <col min="2810" max="2810" width="11.5546875" style="2" customWidth="1"/>
    <col min="2811" max="2811" width="16.44140625" style="2" customWidth="1"/>
    <col min="2812" max="2812" width="17.5546875" style="2" customWidth="1"/>
    <col min="2813" max="2813" width="10.5546875" style="2" customWidth="1"/>
    <col min="2814" max="3056" width="9.109375" style="2"/>
    <col min="3057" max="3057" width="4.5546875" style="2" customWidth="1"/>
    <col min="3058" max="3058" width="21.88671875" style="2" customWidth="1"/>
    <col min="3059" max="3059" width="22.109375" style="2" customWidth="1"/>
    <col min="3060" max="3060" width="11.5546875" style="2" customWidth="1"/>
    <col min="3061" max="3063" width="3.5546875" style="2" customWidth="1"/>
    <col min="3064" max="3064" width="9.5546875" style="2" customWidth="1"/>
    <col min="3065" max="3065" width="18.88671875" style="2" customWidth="1"/>
    <col min="3066" max="3066" width="11.5546875" style="2" customWidth="1"/>
    <col min="3067" max="3067" width="16.44140625" style="2" customWidth="1"/>
    <col min="3068" max="3068" width="17.5546875" style="2" customWidth="1"/>
    <col min="3069" max="3069" width="10.5546875" style="2" customWidth="1"/>
    <col min="3070" max="3312" width="9.109375" style="2"/>
    <col min="3313" max="3313" width="4.5546875" style="2" customWidth="1"/>
    <col min="3314" max="3314" width="21.88671875" style="2" customWidth="1"/>
    <col min="3315" max="3315" width="22.109375" style="2" customWidth="1"/>
    <col min="3316" max="3316" width="11.5546875" style="2" customWidth="1"/>
    <col min="3317" max="3319" width="3.5546875" style="2" customWidth="1"/>
    <col min="3320" max="3320" width="9.5546875" style="2" customWidth="1"/>
    <col min="3321" max="3321" width="18.88671875" style="2" customWidth="1"/>
    <col min="3322" max="3322" width="11.5546875" style="2" customWidth="1"/>
    <col min="3323" max="3323" width="16.44140625" style="2" customWidth="1"/>
    <col min="3324" max="3324" width="17.5546875" style="2" customWidth="1"/>
    <col min="3325" max="3325" width="10.5546875" style="2" customWidth="1"/>
    <col min="3326" max="3568" width="9.109375" style="2"/>
    <col min="3569" max="3569" width="4.5546875" style="2" customWidth="1"/>
    <col min="3570" max="3570" width="21.88671875" style="2" customWidth="1"/>
    <col min="3571" max="3571" width="22.109375" style="2" customWidth="1"/>
    <col min="3572" max="3572" width="11.5546875" style="2" customWidth="1"/>
    <col min="3573" max="3575" width="3.5546875" style="2" customWidth="1"/>
    <col min="3576" max="3576" width="9.5546875" style="2" customWidth="1"/>
    <col min="3577" max="3577" width="18.88671875" style="2" customWidth="1"/>
    <col min="3578" max="3578" width="11.5546875" style="2" customWidth="1"/>
    <col min="3579" max="3579" width="16.44140625" style="2" customWidth="1"/>
    <col min="3580" max="3580" width="17.5546875" style="2" customWidth="1"/>
    <col min="3581" max="3581" width="10.5546875" style="2" customWidth="1"/>
    <col min="3582" max="3824" width="9.109375" style="2"/>
    <col min="3825" max="3825" width="4.5546875" style="2" customWidth="1"/>
    <col min="3826" max="3826" width="21.88671875" style="2" customWidth="1"/>
    <col min="3827" max="3827" width="22.109375" style="2" customWidth="1"/>
    <col min="3828" max="3828" width="11.5546875" style="2" customWidth="1"/>
    <col min="3829" max="3831" width="3.5546875" style="2" customWidth="1"/>
    <col min="3832" max="3832" width="9.5546875" style="2" customWidth="1"/>
    <col min="3833" max="3833" width="18.88671875" style="2" customWidth="1"/>
    <col min="3834" max="3834" width="11.5546875" style="2" customWidth="1"/>
    <col min="3835" max="3835" width="16.44140625" style="2" customWidth="1"/>
    <col min="3836" max="3836" width="17.5546875" style="2" customWidth="1"/>
    <col min="3837" max="3837" width="10.5546875" style="2" customWidth="1"/>
    <col min="3838" max="4080" width="9.109375" style="2"/>
    <col min="4081" max="4081" width="4.5546875" style="2" customWidth="1"/>
    <col min="4082" max="4082" width="21.88671875" style="2" customWidth="1"/>
    <col min="4083" max="4083" width="22.109375" style="2" customWidth="1"/>
    <col min="4084" max="4084" width="11.5546875" style="2" customWidth="1"/>
    <col min="4085" max="4087" width="3.5546875" style="2" customWidth="1"/>
    <col min="4088" max="4088" width="9.5546875" style="2" customWidth="1"/>
    <col min="4089" max="4089" width="18.88671875" style="2" customWidth="1"/>
    <col min="4090" max="4090" width="11.5546875" style="2" customWidth="1"/>
    <col min="4091" max="4091" width="16.44140625" style="2" customWidth="1"/>
    <col min="4092" max="4092" width="17.5546875" style="2" customWidth="1"/>
    <col min="4093" max="4093" width="10.5546875" style="2" customWidth="1"/>
    <col min="4094" max="4336" width="9.109375" style="2"/>
    <col min="4337" max="4337" width="4.5546875" style="2" customWidth="1"/>
    <col min="4338" max="4338" width="21.88671875" style="2" customWidth="1"/>
    <col min="4339" max="4339" width="22.109375" style="2" customWidth="1"/>
    <col min="4340" max="4340" width="11.5546875" style="2" customWidth="1"/>
    <col min="4341" max="4343" width="3.5546875" style="2" customWidth="1"/>
    <col min="4344" max="4344" width="9.5546875" style="2" customWidth="1"/>
    <col min="4345" max="4345" width="18.88671875" style="2" customWidth="1"/>
    <col min="4346" max="4346" width="11.5546875" style="2" customWidth="1"/>
    <col min="4347" max="4347" width="16.44140625" style="2" customWidth="1"/>
    <col min="4348" max="4348" width="17.5546875" style="2" customWidth="1"/>
    <col min="4349" max="4349" width="10.5546875" style="2" customWidth="1"/>
    <col min="4350" max="4592" width="9.109375" style="2"/>
    <col min="4593" max="4593" width="4.5546875" style="2" customWidth="1"/>
    <col min="4594" max="4594" width="21.88671875" style="2" customWidth="1"/>
    <col min="4595" max="4595" width="22.109375" style="2" customWidth="1"/>
    <col min="4596" max="4596" width="11.5546875" style="2" customWidth="1"/>
    <col min="4597" max="4599" width="3.5546875" style="2" customWidth="1"/>
    <col min="4600" max="4600" width="9.5546875" style="2" customWidth="1"/>
    <col min="4601" max="4601" width="18.88671875" style="2" customWidth="1"/>
    <col min="4602" max="4602" width="11.5546875" style="2" customWidth="1"/>
    <col min="4603" max="4603" width="16.44140625" style="2" customWidth="1"/>
    <col min="4604" max="4604" width="17.5546875" style="2" customWidth="1"/>
    <col min="4605" max="4605" width="10.5546875" style="2" customWidth="1"/>
    <col min="4606" max="4848" width="9.109375" style="2"/>
    <col min="4849" max="4849" width="4.5546875" style="2" customWidth="1"/>
    <col min="4850" max="4850" width="21.88671875" style="2" customWidth="1"/>
    <col min="4851" max="4851" width="22.109375" style="2" customWidth="1"/>
    <col min="4852" max="4852" width="11.5546875" style="2" customWidth="1"/>
    <col min="4853" max="4855" width="3.5546875" style="2" customWidth="1"/>
    <col min="4856" max="4856" width="9.5546875" style="2" customWidth="1"/>
    <col min="4857" max="4857" width="18.88671875" style="2" customWidth="1"/>
    <col min="4858" max="4858" width="11.5546875" style="2" customWidth="1"/>
    <col min="4859" max="4859" width="16.44140625" style="2" customWidth="1"/>
    <col min="4860" max="4860" width="17.5546875" style="2" customWidth="1"/>
    <col min="4861" max="4861" width="10.5546875" style="2" customWidth="1"/>
    <col min="4862" max="5104" width="9.109375" style="2"/>
    <col min="5105" max="5105" width="4.5546875" style="2" customWidth="1"/>
    <col min="5106" max="5106" width="21.88671875" style="2" customWidth="1"/>
    <col min="5107" max="5107" width="22.109375" style="2" customWidth="1"/>
    <col min="5108" max="5108" width="11.5546875" style="2" customWidth="1"/>
    <col min="5109" max="5111" width="3.5546875" style="2" customWidth="1"/>
    <col min="5112" max="5112" width="9.5546875" style="2" customWidth="1"/>
    <col min="5113" max="5113" width="18.88671875" style="2" customWidth="1"/>
    <col min="5114" max="5114" width="11.5546875" style="2" customWidth="1"/>
    <col min="5115" max="5115" width="16.44140625" style="2" customWidth="1"/>
    <col min="5116" max="5116" width="17.5546875" style="2" customWidth="1"/>
    <col min="5117" max="5117" width="10.5546875" style="2" customWidth="1"/>
    <col min="5118" max="5360" width="9.109375" style="2"/>
    <col min="5361" max="5361" width="4.5546875" style="2" customWidth="1"/>
    <col min="5362" max="5362" width="21.88671875" style="2" customWidth="1"/>
    <col min="5363" max="5363" width="22.109375" style="2" customWidth="1"/>
    <col min="5364" max="5364" width="11.5546875" style="2" customWidth="1"/>
    <col min="5365" max="5367" width="3.5546875" style="2" customWidth="1"/>
    <col min="5368" max="5368" width="9.5546875" style="2" customWidth="1"/>
    <col min="5369" max="5369" width="18.88671875" style="2" customWidth="1"/>
    <col min="5370" max="5370" width="11.5546875" style="2" customWidth="1"/>
    <col min="5371" max="5371" width="16.44140625" style="2" customWidth="1"/>
    <col min="5372" max="5372" width="17.5546875" style="2" customWidth="1"/>
    <col min="5373" max="5373" width="10.5546875" style="2" customWidth="1"/>
    <col min="5374" max="5616" width="9.109375" style="2"/>
    <col min="5617" max="5617" width="4.5546875" style="2" customWidth="1"/>
    <col min="5618" max="5618" width="21.88671875" style="2" customWidth="1"/>
    <col min="5619" max="5619" width="22.109375" style="2" customWidth="1"/>
    <col min="5620" max="5620" width="11.5546875" style="2" customWidth="1"/>
    <col min="5621" max="5623" width="3.5546875" style="2" customWidth="1"/>
    <col min="5624" max="5624" width="9.5546875" style="2" customWidth="1"/>
    <col min="5625" max="5625" width="18.88671875" style="2" customWidth="1"/>
    <col min="5626" max="5626" width="11.5546875" style="2" customWidth="1"/>
    <col min="5627" max="5627" width="16.44140625" style="2" customWidth="1"/>
    <col min="5628" max="5628" width="17.5546875" style="2" customWidth="1"/>
    <col min="5629" max="5629" width="10.5546875" style="2" customWidth="1"/>
    <col min="5630" max="5872" width="9.109375" style="2"/>
    <col min="5873" max="5873" width="4.5546875" style="2" customWidth="1"/>
    <col min="5874" max="5874" width="21.88671875" style="2" customWidth="1"/>
    <col min="5875" max="5875" width="22.109375" style="2" customWidth="1"/>
    <col min="5876" max="5876" width="11.5546875" style="2" customWidth="1"/>
    <col min="5877" max="5879" width="3.5546875" style="2" customWidth="1"/>
    <col min="5880" max="5880" width="9.5546875" style="2" customWidth="1"/>
    <col min="5881" max="5881" width="18.88671875" style="2" customWidth="1"/>
    <col min="5882" max="5882" width="11.5546875" style="2" customWidth="1"/>
    <col min="5883" max="5883" width="16.44140625" style="2" customWidth="1"/>
    <col min="5884" max="5884" width="17.5546875" style="2" customWidth="1"/>
    <col min="5885" max="5885" width="10.5546875" style="2" customWidth="1"/>
    <col min="5886" max="6128" width="9.109375" style="2"/>
    <col min="6129" max="6129" width="4.5546875" style="2" customWidth="1"/>
    <col min="6130" max="6130" width="21.88671875" style="2" customWidth="1"/>
    <col min="6131" max="6131" width="22.109375" style="2" customWidth="1"/>
    <col min="6132" max="6132" width="11.5546875" style="2" customWidth="1"/>
    <col min="6133" max="6135" width="3.5546875" style="2" customWidth="1"/>
    <col min="6136" max="6136" width="9.5546875" style="2" customWidth="1"/>
    <col min="6137" max="6137" width="18.88671875" style="2" customWidth="1"/>
    <col min="6138" max="6138" width="11.5546875" style="2" customWidth="1"/>
    <col min="6139" max="6139" width="16.44140625" style="2" customWidth="1"/>
    <col min="6140" max="6140" width="17.5546875" style="2" customWidth="1"/>
    <col min="6141" max="6141" width="10.5546875" style="2" customWidth="1"/>
    <col min="6142" max="6384" width="9.109375" style="2"/>
    <col min="6385" max="6385" width="4.5546875" style="2" customWidth="1"/>
    <col min="6386" max="6386" width="21.88671875" style="2" customWidth="1"/>
    <col min="6387" max="6387" width="22.109375" style="2" customWidth="1"/>
    <col min="6388" max="6388" width="11.5546875" style="2" customWidth="1"/>
    <col min="6389" max="6391" width="3.5546875" style="2" customWidth="1"/>
    <col min="6392" max="6392" width="9.5546875" style="2" customWidth="1"/>
    <col min="6393" max="6393" width="18.88671875" style="2" customWidth="1"/>
    <col min="6394" max="6394" width="11.5546875" style="2" customWidth="1"/>
    <col min="6395" max="6395" width="16.44140625" style="2" customWidth="1"/>
    <col min="6396" max="6396" width="17.5546875" style="2" customWidth="1"/>
    <col min="6397" max="6397" width="10.5546875" style="2" customWidth="1"/>
    <col min="6398" max="6640" width="9.109375" style="2"/>
    <col min="6641" max="6641" width="4.5546875" style="2" customWidth="1"/>
    <col min="6642" max="6642" width="21.88671875" style="2" customWidth="1"/>
    <col min="6643" max="6643" width="22.109375" style="2" customWidth="1"/>
    <col min="6644" max="6644" width="11.5546875" style="2" customWidth="1"/>
    <col min="6645" max="6647" width="3.5546875" style="2" customWidth="1"/>
    <col min="6648" max="6648" width="9.5546875" style="2" customWidth="1"/>
    <col min="6649" max="6649" width="18.88671875" style="2" customWidth="1"/>
    <col min="6650" max="6650" width="11.5546875" style="2" customWidth="1"/>
    <col min="6651" max="6651" width="16.44140625" style="2" customWidth="1"/>
    <col min="6652" max="6652" width="17.5546875" style="2" customWidth="1"/>
    <col min="6653" max="6653" width="10.5546875" style="2" customWidth="1"/>
    <col min="6654" max="6896" width="9.109375" style="2"/>
    <col min="6897" max="6897" width="4.5546875" style="2" customWidth="1"/>
    <col min="6898" max="6898" width="21.88671875" style="2" customWidth="1"/>
    <col min="6899" max="6899" width="22.109375" style="2" customWidth="1"/>
    <col min="6900" max="6900" width="11.5546875" style="2" customWidth="1"/>
    <col min="6901" max="6903" width="3.5546875" style="2" customWidth="1"/>
    <col min="6904" max="6904" width="9.5546875" style="2" customWidth="1"/>
    <col min="6905" max="6905" width="18.88671875" style="2" customWidth="1"/>
    <col min="6906" max="6906" width="11.5546875" style="2" customWidth="1"/>
    <col min="6907" max="6907" width="16.44140625" style="2" customWidth="1"/>
    <col min="6908" max="6908" width="17.5546875" style="2" customWidth="1"/>
    <col min="6909" max="6909" width="10.5546875" style="2" customWidth="1"/>
    <col min="6910" max="7152" width="9.109375" style="2"/>
    <col min="7153" max="7153" width="4.5546875" style="2" customWidth="1"/>
    <col min="7154" max="7154" width="21.88671875" style="2" customWidth="1"/>
    <col min="7155" max="7155" width="22.109375" style="2" customWidth="1"/>
    <col min="7156" max="7156" width="11.5546875" style="2" customWidth="1"/>
    <col min="7157" max="7159" width="3.5546875" style="2" customWidth="1"/>
    <col min="7160" max="7160" width="9.5546875" style="2" customWidth="1"/>
    <col min="7161" max="7161" width="18.88671875" style="2" customWidth="1"/>
    <col min="7162" max="7162" width="11.5546875" style="2" customWidth="1"/>
    <col min="7163" max="7163" width="16.44140625" style="2" customWidth="1"/>
    <col min="7164" max="7164" width="17.5546875" style="2" customWidth="1"/>
    <col min="7165" max="7165" width="10.5546875" style="2" customWidth="1"/>
    <col min="7166" max="7408" width="9.109375" style="2"/>
    <col min="7409" max="7409" width="4.5546875" style="2" customWidth="1"/>
    <col min="7410" max="7410" width="21.88671875" style="2" customWidth="1"/>
    <col min="7411" max="7411" width="22.109375" style="2" customWidth="1"/>
    <col min="7412" max="7412" width="11.5546875" style="2" customWidth="1"/>
    <col min="7413" max="7415" width="3.5546875" style="2" customWidth="1"/>
    <col min="7416" max="7416" width="9.5546875" style="2" customWidth="1"/>
    <col min="7417" max="7417" width="18.88671875" style="2" customWidth="1"/>
    <col min="7418" max="7418" width="11.5546875" style="2" customWidth="1"/>
    <col min="7419" max="7419" width="16.44140625" style="2" customWidth="1"/>
    <col min="7420" max="7420" width="17.5546875" style="2" customWidth="1"/>
    <col min="7421" max="7421" width="10.5546875" style="2" customWidth="1"/>
    <col min="7422" max="7664" width="9.109375" style="2"/>
    <col min="7665" max="7665" width="4.5546875" style="2" customWidth="1"/>
    <col min="7666" max="7666" width="21.88671875" style="2" customWidth="1"/>
    <col min="7667" max="7667" width="22.109375" style="2" customWidth="1"/>
    <col min="7668" max="7668" width="11.5546875" style="2" customWidth="1"/>
    <col min="7669" max="7671" width="3.5546875" style="2" customWidth="1"/>
    <col min="7672" max="7672" width="9.5546875" style="2" customWidth="1"/>
    <col min="7673" max="7673" width="18.88671875" style="2" customWidth="1"/>
    <col min="7674" max="7674" width="11.5546875" style="2" customWidth="1"/>
    <col min="7675" max="7675" width="16.44140625" style="2" customWidth="1"/>
    <col min="7676" max="7676" width="17.5546875" style="2" customWidth="1"/>
    <col min="7677" max="7677" width="10.5546875" style="2" customWidth="1"/>
    <col min="7678" max="7920" width="9.109375" style="2"/>
    <col min="7921" max="7921" width="4.5546875" style="2" customWidth="1"/>
    <col min="7922" max="7922" width="21.88671875" style="2" customWidth="1"/>
    <col min="7923" max="7923" width="22.109375" style="2" customWidth="1"/>
    <col min="7924" max="7924" width="11.5546875" style="2" customWidth="1"/>
    <col min="7925" max="7927" width="3.5546875" style="2" customWidth="1"/>
    <col min="7928" max="7928" width="9.5546875" style="2" customWidth="1"/>
    <col min="7929" max="7929" width="18.88671875" style="2" customWidth="1"/>
    <col min="7930" max="7930" width="11.5546875" style="2" customWidth="1"/>
    <col min="7931" max="7931" width="16.44140625" style="2" customWidth="1"/>
    <col min="7932" max="7932" width="17.5546875" style="2" customWidth="1"/>
    <col min="7933" max="7933" width="10.5546875" style="2" customWidth="1"/>
    <col min="7934" max="8176" width="9.109375" style="2"/>
    <col min="8177" max="8177" width="4.5546875" style="2" customWidth="1"/>
    <col min="8178" max="8178" width="21.88671875" style="2" customWidth="1"/>
    <col min="8179" max="8179" width="22.109375" style="2" customWidth="1"/>
    <col min="8180" max="8180" width="11.5546875" style="2" customWidth="1"/>
    <col min="8181" max="8183" width="3.5546875" style="2" customWidth="1"/>
    <col min="8184" max="8184" width="9.5546875" style="2" customWidth="1"/>
    <col min="8185" max="8185" width="18.88671875" style="2" customWidth="1"/>
    <col min="8186" max="8186" width="11.5546875" style="2" customWidth="1"/>
    <col min="8187" max="8187" width="16.44140625" style="2" customWidth="1"/>
    <col min="8188" max="8188" width="17.5546875" style="2" customWidth="1"/>
    <col min="8189" max="8189" width="10.5546875" style="2" customWidth="1"/>
    <col min="8190" max="8432" width="9.109375" style="2"/>
    <col min="8433" max="8433" width="4.5546875" style="2" customWidth="1"/>
    <col min="8434" max="8434" width="21.88671875" style="2" customWidth="1"/>
    <col min="8435" max="8435" width="22.109375" style="2" customWidth="1"/>
    <col min="8436" max="8436" width="11.5546875" style="2" customWidth="1"/>
    <col min="8437" max="8439" width="3.5546875" style="2" customWidth="1"/>
    <col min="8440" max="8440" width="9.5546875" style="2" customWidth="1"/>
    <col min="8441" max="8441" width="18.88671875" style="2" customWidth="1"/>
    <col min="8442" max="8442" width="11.5546875" style="2" customWidth="1"/>
    <col min="8443" max="8443" width="16.44140625" style="2" customWidth="1"/>
    <col min="8444" max="8444" width="17.5546875" style="2" customWidth="1"/>
    <col min="8445" max="8445" width="10.5546875" style="2" customWidth="1"/>
    <col min="8446" max="8688" width="9.109375" style="2"/>
    <col min="8689" max="8689" width="4.5546875" style="2" customWidth="1"/>
    <col min="8690" max="8690" width="21.88671875" style="2" customWidth="1"/>
    <col min="8691" max="8691" width="22.109375" style="2" customWidth="1"/>
    <col min="8692" max="8692" width="11.5546875" style="2" customWidth="1"/>
    <col min="8693" max="8695" width="3.5546875" style="2" customWidth="1"/>
    <col min="8696" max="8696" width="9.5546875" style="2" customWidth="1"/>
    <col min="8697" max="8697" width="18.88671875" style="2" customWidth="1"/>
    <col min="8698" max="8698" width="11.5546875" style="2" customWidth="1"/>
    <col min="8699" max="8699" width="16.44140625" style="2" customWidth="1"/>
    <col min="8700" max="8700" width="17.5546875" style="2" customWidth="1"/>
    <col min="8701" max="8701" width="10.5546875" style="2" customWidth="1"/>
    <col min="8702" max="8944" width="9.109375" style="2"/>
    <col min="8945" max="8945" width="4.5546875" style="2" customWidth="1"/>
    <col min="8946" max="8946" width="21.88671875" style="2" customWidth="1"/>
    <col min="8947" max="8947" width="22.109375" style="2" customWidth="1"/>
    <col min="8948" max="8948" width="11.5546875" style="2" customWidth="1"/>
    <col min="8949" max="8951" width="3.5546875" style="2" customWidth="1"/>
    <col min="8952" max="8952" width="9.5546875" style="2" customWidth="1"/>
    <col min="8953" max="8953" width="18.88671875" style="2" customWidth="1"/>
    <col min="8954" max="8954" width="11.5546875" style="2" customWidth="1"/>
    <col min="8955" max="8955" width="16.44140625" style="2" customWidth="1"/>
    <col min="8956" max="8956" width="17.5546875" style="2" customWidth="1"/>
    <col min="8957" max="8957" width="10.5546875" style="2" customWidth="1"/>
    <col min="8958" max="9200" width="9.109375" style="2"/>
    <col min="9201" max="9201" width="4.5546875" style="2" customWidth="1"/>
    <col min="9202" max="9202" width="21.88671875" style="2" customWidth="1"/>
    <col min="9203" max="9203" width="22.109375" style="2" customWidth="1"/>
    <col min="9204" max="9204" width="11.5546875" style="2" customWidth="1"/>
    <col min="9205" max="9207" width="3.5546875" style="2" customWidth="1"/>
    <col min="9208" max="9208" width="9.5546875" style="2" customWidth="1"/>
    <col min="9209" max="9209" width="18.88671875" style="2" customWidth="1"/>
    <col min="9210" max="9210" width="11.5546875" style="2" customWidth="1"/>
    <col min="9211" max="9211" width="16.44140625" style="2" customWidth="1"/>
    <col min="9212" max="9212" width="17.5546875" style="2" customWidth="1"/>
    <col min="9213" max="9213" width="10.5546875" style="2" customWidth="1"/>
    <col min="9214" max="9456" width="9.109375" style="2"/>
    <col min="9457" max="9457" width="4.5546875" style="2" customWidth="1"/>
    <col min="9458" max="9458" width="21.88671875" style="2" customWidth="1"/>
    <col min="9459" max="9459" width="22.109375" style="2" customWidth="1"/>
    <col min="9460" max="9460" width="11.5546875" style="2" customWidth="1"/>
    <col min="9461" max="9463" width="3.5546875" style="2" customWidth="1"/>
    <col min="9464" max="9464" width="9.5546875" style="2" customWidth="1"/>
    <col min="9465" max="9465" width="18.88671875" style="2" customWidth="1"/>
    <col min="9466" max="9466" width="11.5546875" style="2" customWidth="1"/>
    <col min="9467" max="9467" width="16.44140625" style="2" customWidth="1"/>
    <col min="9468" max="9468" width="17.5546875" style="2" customWidth="1"/>
    <col min="9469" max="9469" width="10.5546875" style="2" customWidth="1"/>
    <col min="9470" max="9712" width="9.109375" style="2"/>
    <col min="9713" max="9713" width="4.5546875" style="2" customWidth="1"/>
    <col min="9714" max="9714" width="21.88671875" style="2" customWidth="1"/>
    <col min="9715" max="9715" width="22.109375" style="2" customWidth="1"/>
    <col min="9716" max="9716" width="11.5546875" style="2" customWidth="1"/>
    <col min="9717" max="9719" width="3.5546875" style="2" customWidth="1"/>
    <col min="9720" max="9720" width="9.5546875" style="2" customWidth="1"/>
    <col min="9721" max="9721" width="18.88671875" style="2" customWidth="1"/>
    <col min="9722" max="9722" width="11.5546875" style="2" customWidth="1"/>
    <col min="9723" max="9723" width="16.44140625" style="2" customWidth="1"/>
    <col min="9724" max="9724" width="17.5546875" style="2" customWidth="1"/>
    <col min="9725" max="9725" width="10.5546875" style="2" customWidth="1"/>
    <col min="9726" max="9968" width="9.109375" style="2"/>
    <col min="9969" max="9969" width="4.5546875" style="2" customWidth="1"/>
    <col min="9970" max="9970" width="21.88671875" style="2" customWidth="1"/>
    <col min="9971" max="9971" width="22.109375" style="2" customWidth="1"/>
    <col min="9972" max="9972" width="11.5546875" style="2" customWidth="1"/>
    <col min="9973" max="9975" width="3.5546875" style="2" customWidth="1"/>
    <col min="9976" max="9976" width="9.5546875" style="2" customWidth="1"/>
    <col min="9977" max="9977" width="18.88671875" style="2" customWidth="1"/>
    <col min="9978" max="9978" width="11.5546875" style="2" customWidth="1"/>
    <col min="9979" max="9979" width="16.44140625" style="2" customWidth="1"/>
    <col min="9980" max="9980" width="17.5546875" style="2" customWidth="1"/>
    <col min="9981" max="9981" width="10.5546875" style="2" customWidth="1"/>
    <col min="9982" max="10224" width="9.109375" style="2"/>
    <col min="10225" max="10225" width="4.5546875" style="2" customWidth="1"/>
    <col min="10226" max="10226" width="21.88671875" style="2" customWidth="1"/>
    <col min="10227" max="10227" width="22.109375" style="2" customWidth="1"/>
    <col min="10228" max="10228" width="11.5546875" style="2" customWidth="1"/>
    <col min="10229" max="10231" width="3.5546875" style="2" customWidth="1"/>
    <col min="10232" max="10232" width="9.5546875" style="2" customWidth="1"/>
    <col min="10233" max="10233" width="18.88671875" style="2" customWidth="1"/>
    <col min="10234" max="10234" width="11.5546875" style="2" customWidth="1"/>
    <col min="10235" max="10235" width="16.44140625" style="2" customWidth="1"/>
    <col min="10236" max="10236" width="17.5546875" style="2" customWidth="1"/>
    <col min="10237" max="10237" width="10.5546875" style="2" customWidth="1"/>
    <col min="10238" max="10480" width="9.109375" style="2"/>
    <col min="10481" max="10481" width="4.5546875" style="2" customWidth="1"/>
    <col min="10482" max="10482" width="21.88671875" style="2" customWidth="1"/>
    <col min="10483" max="10483" width="22.109375" style="2" customWidth="1"/>
    <col min="10484" max="10484" width="11.5546875" style="2" customWidth="1"/>
    <col min="10485" max="10487" width="3.5546875" style="2" customWidth="1"/>
    <col min="10488" max="10488" width="9.5546875" style="2" customWidth="1"/>
    <col min="10489" max="10489" width="18.88671875" style="2" customWidth="1"/>
    <col min="10490" max="10490" width="11.5546875" style="2" customWidth="1"/>
    <col min="10491" max="10491" width="16.44140625" style="2" customWidth="1"/>
    <col min="10492" max="10492" width="17.5546875" style="2" customWidth="1"/>
    <col min="10493" max="10493" width="10.5546875" style="2" customWidth="1"/>
    <col min="10494" max="10736" width="9.109375" style="2"/>
    <col min="10737" max="10737" width="4.5546875" style="2" customWidth="1"/>
    <col min="10738" max="10738" width="21.88671875" style="2" customWidth="1"/>
    <col min="10739" max="10739" width="22.109375" style="2" customWidth="1"/>
    <col min="10740" max="10740" width="11.5546875" style="2" customWidth="1"/>
    <col min="10741" max="10743" width="3.5546875" style="2" customWidth="1"/>
    <col min="10744" max="10744" width="9.5546875" style="2" customWidth="1"/>
    <col min="10745" max="10745" width="18.88671875" style="2" customWidth="1"/>
    <col min="10746" max="10746" width="11.5546875" style="2" customWidth="1"/>
    <col min="10747" max="10747" width="16.44140625" style="2" customWidth="1"/>
    <col min="10748" max="10748" width="17.5546875" style="2" customWidth="1"/>
    <col min="10749" max="10749" width="10.5546875" style="2" customWidth="1"/>
    <col min="10750" max="10992" width="9.109375" style="2"/>
    <col min="10993" max="10993" width="4.5546875" style="2" customWidth="1"/>
    <col min="10994" max="10994" width="21.88671875" style="2" customWidth="1"/>
    <col min="10995" max="10995" width="22.109375" style="2" customWidth="1"/>
    <col min="10996" max="10996" width="11.5546875" style="2" customWidth="1"/>
    <col min="10997" max="10999" width="3.5546875" style="2" customWidth="1"/>
    <col min="11000" max="11000" width="9.5546875" style="2" customWidth="1"/>
    <col min="11001" max="11001" width="18.88671875" style="2" customWidth="1"/>
    <col min="11002" max="11002" width="11.5546875" style="2" customWidth="1"/>
    <col min="11003" max="11003" width="16.44140625" style="2" customWidth="1"/>
    <col min="11004" max="11004" width="17.5546875" style="2" customWidth="1"/>
    <col min="11005" max="11005" width="10.5546875" style="2" customWidth="1"/>
    <col min="11006" max="11248" width="9.109375" style="2"/>
    <col min="11249" max="11249" width="4.5546875" style="2" customWidth="1"/>
    <col min="11250" max="11250" width="21.88671875" style="2" customWidth="1"/>
    <col min="11251" max="11251" width="22.109375" style="2" customWidth="1"/>
    <col min="11252" max="11252" width="11.5546875" style="2" customWidth="1"/>
    <col min="11253" max="11255" width="3.5546875" style="2" customWidth="1"/>
    <col min="11256" max="11256" width="9.5546875" style="2" customWidth="1"/>
    <col min="11257" max="11257" width="18.88671875" style="2" customWidth="1"/>
    <col min="11258" max="11258" width="11.5546875" style="2" customWidth="1"/>
    <col min="11259" max="11259" width="16.44140625" style="2" customWidth="1"/>
    <col min="11260" max="11260" width="17.5546875" style="2" customWidth="1"/>
    <col min="11261" max="11261" width="10.5546875" style="2" customWidth="1"/>
    <col min="11262" max="11504" width="9.109375" style="2"/>
    <col min="11505" max="11505" width="4.5546875" style="2" customWidth="1"/>
    <col min="11506" max="11506" width="21.88671875" style="2" customWidth="1"/>
    <col min="11507" max="11507" width="22.109375" style="2" customWidth="1"/>
    <col min="11508" max="11508" width="11.5546875" style="2" customWidth="1"/>
    <col min="11509" max="11511" width="3.5546875" style="2" customWidth="1"/>
    <col min="11512" max="11512" width="9.5546875" style="2" customWidth="1"/>
    <col min="11513" max="11513" width="18.88671875" style="2" customWidth="1"/>
    <col min="11514" max="11514" width="11.5546875" style="2" customWidth="1"/>
    <col min="11515" max="11515" width="16.44140625" style="2" customWidth="1"/>
    <col min="11516" max="11516" width="17.5546875" style="2" customWidth="1"/>
    <col min="11517" max="11517" width="10.5546875" style="2" customWidth="1"/>
    <col min="11518" max="11760" width="9.109375" style="2"/>
    <col min="11761" max="11761" width="4.5546875" style="2" customWidth="1"/>
    <col min="11762" max="11762" width="21.88671875" style="2" customWidth="1"/>
    <col min="11763" max="11763" width="22.109375" style="2" customWidth="1"/>
    <col min="11764" max="11764" width="11.5546875" style="2" customWidth="1"/>
    <col min="11765" max="11767" width="3.5546875" style="2" customWidth="1"/>
    <col min="11768" max="11768" width="9.5546875" style="2" customWidth="1"/>
    <col min="11769" max="11769" width="18.88671875" style="2" customWidth="1"/>
    <col min="11770" max="11770" width="11.5546875" style="2" customWidth="1"/>
    <col min="11771" max="11771" width="16.44140625" style="2" customWidth="1"/>
    <col min="11772" max="11772" width="17.5546875" style="2" customWidth="1"/>
    <col min="11773" max="11773" width="10.5546875" style="2" customWidth="1"/>
    <col min="11774" max="12016" width="9.109375" style="2"/>
    <col min="12017" max="12017" width="4.5546875" style="2" customWidth="1"/>
    <col min="12018" max="12018" width="21.88671875" style="2" customWidth="1"/>
    <col min="12019" max="12019" width="22.109375" style="2" customWidth="1"/>
    <col min="12020" max="12020" width="11.5546875" style="2" customWidth="1"/>
    <col min="12021" max="12023" width="3.5546875" style="2" customWidth="1"/>
    <col min="12024" max="12024" width="9.5546875" style="2" customWidth="1"/>
    <col min="12025" max="12025" width="18.88671875" style="2" customWidth="1"/>
    <col min="12026" max="12026" width="11.5546875" style="2" customWidth="1"/>
    <col min="12027" max="12027" width="16.44140625" style="2" customWidth="1"/>
    <col min="12028" max="12028" width="17.5546875" style="2" customWidth="1"/>
    <col min="12029" max="12029" width="10.5546875" style="2" customWidth="1"/>
    <col min="12030" max="12272" width="9.109375" style="2"/>
    <col min="12273" max="12273" width="4.5546875" style="2" customWidth="1"/>
    <col min="12274" max="12274" width="21.88671875" style="2" customWidth="1"/>
    <col min="12275" max="12275" width="22.109375" style="2" customWidth="1"/>
    <col min="12276" max="12276" width="11.5546875" style="2" customWidth="1"/>
    <col min="12277" max="12279" width="3.5546875" style="2" customWidth="1"/>
    <col min="12280" max="12280" width="9.5546875" style="2" customWidth="1"/>
    <col min="12281" max="12281" width="18.88671875" style="2" customWidth="1"/>
    <col min="12282" max="12282" width="11.5546875" style="2" customWidth="1"/>
    <col min="12283" max="12283" width="16.44140625" style="2" customWidth="1"/>
    <col min="12284" max="12284" width="17.5546875" style="2" customWidth="1"/>
    <col min="12285" max="12285" width="10.5546875" style="2" customWidth="1"/>
    <col min="12286" max="12528" width="9.109375" style="2"/>
    <col min="12529" max="12529" width="4.5546875" style="2" customWidth="1"/>
    <col min="12530" max="12530" width="21.88671875" style="2" customWidth="1"/>
    <col min="12531" max="12531" width="22.109375" style="2" customWidth="1"/>
    <col min="12532" max="12532" width="11.5546875" style="2" customWidth="1"/>
    <col min="12533" max="12535" width="3.5546875" style="2" customWidth="1"/>
    <col min="12536" max="12536" width="9.5546875" style="2" customWidth="1"/>
    <col min="12537" max="12537" width="18.88671875" style="2" customWidth="1"/>
    <col min="12538" max="12538" width="11.5546875" style="2" customWidth="1"/>
    <col min="12539" max="12539" width="16.44140625" style="2" customWidth="1"/>
    <col min="12540" max="12540" width="17.5546875" style="2" customWidth="1"/>
    <col min="12541" max="12541" width="10.5546875" style="2" customWidth="1"/>
    <col min="12542" max="12784" width="9.109375" style="2"/>
    <col min="12785" max="12785" width="4.5546875" style="2" customWidth="1"/>
    <col min="12786" max="12786" width="21.88671875" style="2" customWidth="1"/>
    <col min="12787" max="12787" width="22.109375" style="2" customWidth="1"/>
    <col min="12788" max="12788" width="11.5546875" style="2" customWidth="1"/>
    <col min="12789" max="12791" width="3.5546875" style="2" customWidth="1"/>
    <col min="12792" max="12792" width="9.5546875" style="2" customWidth="1"/>
    <col min="12793" max="12793" width="18.88671875" style="2" customWidth="1"/>
    <col min="12794" max="12794" width="11.5546875" style="2" customWidth="1"/>
    <col min="12795" max="12795" width="16.44140625" style="2" customWidth="1"/>
    <col min="12796" max="12796" width="17.5546875" style="2" customWidth="1"/>
    <col min="12797" max="12797" width="10.5546875" style="2" customWidth="1"/>
    <col min="12798" max="13040" width="9.109375" style="2"/>
    <col min="13041" max="13041" width="4.5546875" style="2" customWidth="1"/>
    <col min="13042" max="13042" width="21.88671875" style="2" customWidth="1"/>
    <col min="13043" max="13043" width="22.109375" style="2" customWidth="1"/>
    <col min="13044" max="13044" width="11.5546875" style="2" customWidth="1"/>
    <col min="13045" max="13047" width="3.5546875" style="2" customWidth="1"/>
    <col min="13048" max="13048" width="9.5546875" style="2" customWidth="1"/>
    <col min="13049" max="13049" width="18.88671875" style="2" customWidth="1"/>
    <col min="13050" max="13050" width="11.5546875" style="2" customWidth="1"/>
    <col min="13051" max="13051" width="16.44140625" style="2" customWidth="1"/>
    <col min="13052" max="13052" width="17.5546875" style="2" customWidth="1"/>
    <col min="13053" max="13053" width="10.5546875" style="2" customWidth="1"/>
    <col min="13054" max="13296" width="9.109375" style="2"/>
    <col min="13297" max="13297" width="4.5546875" style="2" customWidth="1"/>
    <col min="13298" max="13298" width="21.88671875" style="2" customWidth="1"/>
    <col min="13299" max="13299" width="22.109375" style="2" customWidth="1"/>
    <col min="13300" max="13300" width="11.5546875" style="2" customWidth="1"/>
    <col min="13301" max="13303" width="3.5546875" style="2" customWidth="1"/>
    <col min="13304" max="13304" width="9.5546875" style="2" customWidth="1"/>
    <col min="13305" max="13305" width="18.88671875" style="2" customWidth="1"/>
    <col min="13306" max="13306" width="11.5546875" style="2" customWidth="1"/>
    <col min="13307" max="13307" width="16.44140625" style="2" customWidth="1"/>
    <col min="13308" max="13308" width="17.5546875" style="2" customWidth="1"/>
    <col min="13309" max="13309" width="10.5546875" style="2" customWidth="1"/>
    <col min="13310" max="13552" width="9.109375" style="2"/>
    <col min="13553" max="13553" width="4.5546875" style="2" customWidth="1"/>
    <col min="13554" max="13554" width="21.88671875" style="2" customWidth="1"/>
    <col min="13555" max="13555" width="22.109375" style="2" customWidth="1"/>
    <col min="13556" max="13556" width="11.5546875" style="2" customWidth="1"/>
    <col min="13557" max="13559" width="3.5546875" style="2" customWidth="1"/>
    <col min="13560" max="13560" width="9.5546875" style="2" customWidth="1"/>
    <col min="13561" max="13561" width="18.88671875" style="2" customWidth="1"/>
    <col min="13562" max="13562" width="11.5546875" style="2" customWidth="1"/>
    <col min="13563" max="13563" width="16.44140625" style="2" customWidth="1"/>
    <col min="13564" max="13564" width="17.5546875" style="2" customWidth="1"/>
    <col min="13565" max="13565" width="10.5546875" style="2" customWidth="1"/>
    <col min="13566" max="13808" width="9.109375" style="2"/>
    <col min="13809" max="13809" width="4.5546875" style="2" customWidth="1"/>
    <col min="13810" max="13810" width="21.88671875" style="2" customWidth="1"/>
    <col min="13811" max="13811" width="22.109375" style="2" customWidth="1"/>
    <col min="13812" max="13812" width="11.5546875" style="2" customWidth="1"/>
    <col min="13813" max="13815" width="3.5546875" style="2" customWidth="1"/>
    <col min="13816" max="13816" width="9.5546875" style="2" customWidth="1"/>
    <col min="13817" max="13817" width="18.88671875" style="2" customWidth="1"/>
    <col min="13818" max="13818" width="11.5546875" style="2" customWidth="1"/>
    <col min="13819" max="13819" width="16.44140625" style="2" customWidth="1"/>
    <col min="13820" max="13820" width="17.5546875" style="2" customWidth="1"/>
    <col min="13821" max="13821" width="10.5546875" style="2" customWidth="1"/>
    <col min="13822" max="14064" width="9.109375" style="2"/>
    <col min="14065" max="14065" width="4.5546875" style="2" customWidth="1"/>
    <col min="14066" max="14066" width="21.88671875" style="2" customWidth="1"/>
    <col min="14067" max="14067" width="22.109375" style="2" customWidth="1"/>
    <col min="14068" max="14068" width="11.5546875" style="2" customWidth="1"/>
    <col min="14069" max="14071" width="3.5546875" style="2" customWidth="1"/>
    <col min="14072" max="14072" width="9.5546875" style="2" customWidth="1"/>
    <col min="14073" max="14073" width="18.88671875" style="2" customWidth="1"/>
    <col min="14074" max="14074" width="11.5546875" style="2" customWidth="1"/>
    <col min="14075" max="14075" width="16.44140625" style="2" customWidth="1"/>
    <col min="14076" max="14076" width="17.5546875" style="2" customWidth="1"/>
    <col min="14077" max="14077" width="10.5546875" style="2" customWidth="1"/>
    <col min="14078" max="14320" width="9.109375" style="2"/>
    <col min="14321" max="14321" width="4.5546875" style="2" customWidth="1"/>
    <col min="14322" max="14322" width="21.88671875" style="2" customWidth="1"/>
    <col min="14323" max="14323" width="22.109375" style="2" customWidth="1"/>
    <col min="14324" max="14324" width="11.5546875" style="2" customWidth="1"/>
    <col min="14325" max="14327" width="3.5546875" style="2" customWidth="1"/>
    <col min="14328" max="14328" width="9.5546875" style="2" customWidth="1"/>
    <col min="14329" max="14329" width="18.88671875" style="2" customWidth="1"/>
    <col min="14330" max="14330" width="11.5546875" style="2" customWidth="1"/>
    <col min="14331" max="14331" width="16.44140625" style="2" customWidth="1"/>
    <col min="14332" max="14332" width="17.5546875" style="2" customWidth="1"/>
    <col min="14333" max="14333" width="10.5546875" style="2" customWidth="1"/>
    <col min="14334" max="14576" width="9.109375" style="2"/>
    <col min="14577" max="14577" width="4.5546875" style="2" customWidth="1"/>
    <col min="14578" max="14578" width="21.88671875" style="2" customWidth="1"/>
    <col min="14579" max="14579" width="22.109375" style="2" customWidth="1"/>
    <col min="14580" max="14580" width="11.5546875" style="2" customWidth="1"/>
    <col min="14581" max="14583" width="3.5546875" style="2" customWidth="1"/>
    <col min="14584" max="14584" width="9.5546875" style="2" customWidth="1"/>
    <col min="14585" max="14585" width="18.88671875" style="2" customWidth="1"/>
    <col min="14586" max="14586" width="11.5546875" style="2" customWidth="1"/>
    <col min="14587" max="14587" width="16.44140625" style="2" customWidth="1"/>
    <col min="14588" max="14588" width="17.5546875" style="2" customWidth="1"/>
    <col min="14589" max="14589" width="10.5546875" style="2" customWidth="1"/>
    <col min="14590" max="14832" width="9.109375" style="2"/>
    <col min="14833" max="14833" width="4.5546875" style="2" customWidth="1"/>
    <col min="14834" max="14834" width="21.88671875" style="2" customWidth="1"/>
    <col min="14835" max="14835" width="22.109375" style="2" customWidth="1"/>
    <col min="14836" max="14836" width="11.5546875" style="2" customWidth="1"/>
    <col min="14837" max="14839" width="3.5546875" style="2" customWidth="1"/>
    <col min="14840" max="14840" width="9.5546875" style="2" customWidth="1"/>
    <col min="14841" max="14841" width="18.88671875" style="2" customWidth="1"/>
    <col min="14842" max="14842" width="11.5546875" style="2" customWidth="1"/>
    <col min="14843" max="14843" width="16.44140625" style="2" customWidth="1"/>
    <col min="14844" max="14844" width="17.5546875" style="2" customWidth="1"/>
    <col min="14845" max="14845" width="10.5546875" style="2" customWidth="1"/>
    <col min="14846" max="15088" width="9.109375" style="2"/>
    <col min="15089" max="15089" width="4.5546875" style="2" customWidth="1"/>
    <col min="15090" max="15090" width="21.88671875" style="2" customWidth="1"/>
    <col min="15091" max="15091" width="22.109375" style="2" customWidth="1"/>
    <col min="15092" max="15092" width="11.5546875" style="2" customWidth="1"/>
    <col min="15093" max="15095" width="3.5546875" style="2" customWidth="1"/>
    <col min="15096" max="15096" width="9.5546875" style="2" customWidth="1"/>
    <col min="15097" max="15097" width="18.88671875" style="2" customWidth="1"/>
    <col min="15098" max="15098" width="11.5546875" style="2" customWidth="1"/>
    <col min="15099" max="15099" width="16.44140625" style="2" customWidth="1"/>
    <col min="15100" max="15100" width="17.5546875" style="2" customWidth="1"/>
    <col min="15101" max="15101" width="10.5546875" style="2" customWidth="1"/>
    <col min="15102" max="15344" width="9.109375" style="2"/>
    <col min="15345" max="15345" width="4.5546875" style="2" customWidth="1"/>
    <col min="15346" max="15346" width="21.88671875" style="2" customWidth="1"/>
    <col min="15347" max="15347" width="22.109375" style="2" customWidth="1"/>
    <col min="15348" max="15348" width="11.5546875" style="2" customWidth="1"/>
    <col min="15349" max="15351" width="3.5546875" style="2" customWidth="1"/>
    <col min="15352" max="15352" width="9.5546875" style="2" customWidth="1"/>
    <col min="15353" max="15353" width="18.88671875" style="2" customWidth="1"/>
    <col min="15354" max="15354" width="11.5546875" style="2" customWidth="1"/>
    <col min="15355" max="15355" width="16.44140625" style="2" customWidth="1"/>
    <col min="15356" max="15356" width="17.5546875" style="2" customWidth="1"/>
    <col min="15357" max="15357" width="10.5546875" style="2" customWidth="1"/>
    <col min="15358" max="15600" width="9.109375" style="2"/>
    <col min="15601" max="15601" width="4.5546875" style="2" customWidth="1"/>
    <col min="15602" max="15602" width="21.88671875" style="2" customWidth="1"/>
    <col min="15603" max="15603" width="22.109375" style="2" customWidth="1"/>
    <col min="15604" max="15604" width="11.5546875" style="2" customWidth="1"/>
    <col min="15605" max="15607" width="3.5546875" style="2" customWidth="1"/>
    <col min="15608" max="15608" width="9.5546875" style="2" customWidth="1"/>
    <col min="15609" max="15609" width="18.88671875" style="2" customWidth="1"/>
    <col min="15610" max="15610" width="11.5546875" style="2" customWidth="1"/>
    <col min="15611" max="15611" width="16.44140625" style="2" customWidth="1"/>
    <col min="15612" max="15612" width="17.5546875" style="2" customWidth="1"/>
    <col min="15613" max="15613" width="10.5546875" style="2" customWidth="1"/>
    <col min="15614" max="15856" width="9.109375" style="2"/>
    <col min="15857" max="15857" width="4.5546875" style="2" customWidth="1"/>
    <col min="15858" max="15858" width="21.88671875" style="2" customWidth="1"/>
    <col min="15859" max="15859" width="22.109375" style="2" customWidth="1"/>
    <col min="15860" max="15860" width="11.5546875" style="2" customWidth="1"/>
    <col min="15861" max="15863" width="3.5546875" style="2" customWidth="1"/>
    <col min="15864" max="15864" width="9.5546875" style="2" customWidth="1"/>
    <col min="15865" max="15865" width="18.88671875" style="2" customWidth="1"/>
    <col min="15866" max="15866" width="11.5546875" style="2" customWidth="1"/>
    <col min="15867" max="15867" width="16.44140625" style="2" customWidth="1"/>
    <col min="15868" max="15868" width="17.5546875" style="2" customWidth="1"/>
    <col min="15869" max="15869" width="10.5546875" style="2" customWidth="1"/>
    <col min="15870" max="16112" width="9.109375" style="2"/>
    <col min="16113" max="16113" width="4.5546875" style="2" customWidth="1"/>
    <col min="16114" max="16114" width="21.88671875" style="2" customWidth="1"/>
    <col min="16115" max="16115" width="22.109375" style="2" customWidth="1"/>
    <col min="16116" max="16116" width="11.5546875" style="2" customWidth="1"/>
    <col min="16117" max="16119" width="3.5546875" style="2" customWidth="1"/>
    <col min="16120" max="16120" width="9.5546875" style="2" customWidth="1"/>
    <col min="16121" max="16121" width="18.88671875" style="2" customWidth="1"/>
    <col min="16122" max="16122" width="11.5546875" style="2" customWidth="1"/>
    <col min="16123" max="16123" width="16.44140625" style="2" customWidth="1"/>
    <col min="16124" max="16124" width="17.5546875" style="2" customWidth="1"/>
    <col min="16125" max="16125" width="10.5546875" style="2" customWidth="1"/>
    <col min="16126" max="16384" width="9.109375" style="2"/>
  </cols>
  <sheetData>
    <row r="1" spans="1:14" ht="18" hidden="1">
      <c r="A1" s="734" t="s">
        <v>251</v>
      </c>
      <c r="B1" s="734"/>
      <c r="C1" s="734"/>
      <c r="D1" s="734"/>
      <c r="E1" s="734"/>
      <c r="F1" s="734"/>
      <c r="G1" s="734"/>
      <c r="H1" s="734"/>
      <c r="I1" s="734"/>
      <c r="J1" s="734"/>
      <c r="K1" s="734"/>
      <c r="L1" s="734"/>
      <c r="M1" s="734"/>
      <c r="N1" s="734"/>
    </row>
    <row r="2" spans="1:14" ht="23.4" hidden="1">
      <c r="A2" s="735" t="s">
        <v>255</v>
      </c>
      <c r="B2" s="735"/>
      <c r="C2" s="735"/>
      <c r="D2" s="735"/>
      <c r="E2" s="735"/>
      <c r="F2" s="735"/>
      <c r="G2" s="735"/>
      <c r="H2" s="735"/>
      <c r="I2" s="735"/>
      <c r="J2" s="735"/>
      <c r="K2" s="735"/>
      <c r="L2" s="735"/>
      <c r="M2" s="735"/>
      <c r="N2" s="735"/>
    </row>
    <row r="3" spans="1:14" ht="20.399999999999999" hidden="1">
      <c r="A3" s="736" t="s">
        <v>257</v>
      </c>
      <c r="B3" s="736"/>
      <c r="C3" s="736"/>
      <c r="D3" s="736"/>
      <c r="E3" s="736"/>
      <c r="F3" s="736"/>
      <c r="G3" s="736"/>
      <c r="H3" s="736"/>
      <c r="I3" s="736"/>
      <c r="J3" s="736"/>
      <c r="K3" s="736"/>
      <c r="L3" s="736"/>
      <c r="M3" s="736"/>
      <c r="N3" s="736"/>
    </row>
    <row r="4" spans="1:14" hidden="1"/>
    <row r="5" spans="1:14" ht="12.75" hidden="1" customHeight="1">
      <c r="A5" s="737" t="s">
        <v>0</v>
      </c>
      <c r="B5" s="739" t="s">
        <v>1</v>
      </c>
      <c r="C5" s="740"/>
      <c r="D5" s="740"/>
      <c r="E5" s="740"/>
      <c r="F5" s="741"/>
      <c r="G5" s="745" t="s">
        <v>2</v>
      </c>
      <c r="H5" s="745" t="s">
        <v>3</v>
      </c>
      <c r="I5" s="739" t="s">
        <v>4</v>
      </c>
      <c r="J5" s="741"/>
      <c r="K5" s="248"/>
      <c r="L5" s="739" t="s">
        <v>5</v>
      </c>
      <c r="M5" s="740"/>
      <c r="N5" s="749"/>
    </row>
    <row r="6" spans="1:14" hidden="1">
      <c r="A6" s="738"/>
      <c r="B6" s="742"/>
      <c r="C6" s="743"/>
      <c r="D6" s="743"/>
      <c r="E6" s="743"/>
      <c r="F6" s="744"/>
      <c r="G6" s="746"/>
      <c r="H6" s="746"/>
      <c r="I6" s="742"/>
      <c r="J6" s="744"/>
      <c r="K6" s="249"/>
      <c r="L6" s="742"/>
      <c r="M6" s="743"/>
      <c r="N6" s="750"/>
    </row>
    <row r="7" spans="1:14" ht="31.2" hidden="1" thickBot="1">
      <c r="A7" s="738"/>
      <c r="B7" s="132" t="s">
        <v>6</v>
      </c>
      <c r="C7" s="132"/>
      <c r="D7" s="132" t="s">
        <v>7</v>
      </c>
      <c r="E7" s="132"/>
      <c r="F7" s="132" t="s">
        <v>8</v>
      </c>
      <c r="G7" s="747"/>
      <c r="H7" s="748"/>
      <c r="I7" s="4" t="s">
        <v>9</v>
      </c>
      <c r="J7" s="4" t="s">
        <v>10</v>
      </c>
      <c r="K7" s="250"/>
      <c r="L7" s="125" t="s">
        <v>11</v>
      </c>
      <c r="M7" s="5" t="s">
        <v>12</v>
      </c>
      <c r="N7" s="6" t="s">
        <v>13</v>
      </c>
    </row>
    <row r="8" spans="1:14" ht="15" hidden="1" customHeight="1">
      <c r="A8" s="751">
        <v>1</v>
      </c>
      <c r="B8" s="753" t="s">
        <v>14</v>
      </c>
      <c r="C8" s="130">
        <v>1</v>
      </c>
      <c r="D8" s="7" t="s">
        <v>29</v>
      </c>
      <c r="E8" s="8">
        <v>1</v>
      </c>
      <c r="F8" s="9" t="s">
        <v>30</v>
      </c>
      <c r="G8" s="10" t="s">
        <v>214</v>
      </c>
      <c r="H8" s="11" t="s">
        <v>212</v>
      </c>
      <c r="I8" s="12">
        <v>2432000</v>
      </c>
      <c r="J8" s="13" t="s">
        <v>213</v>
      </c>
      <c r="K8" s="21"/>
      <c r="L8" s="21" t="s">
        <v>229</v>
      </c>
      <c r="M8" s="107"/>
      <c r="N8" s="99"/>
    </row>
    <row r="9" spans="1:14" ht="15" hidden="1" customHeight="1">
      <c r="A9" s="752"/>
      <c r="B9" s="754"/>
      <c r="C9" s="15"/>
      <c r="D9" s="1"/>
      <c r="E9" s="16">
        <v>2</v>
      </c>
      <c r="F9" s="17" t="s">
        <v>31</v>
      </c>
      <c r="G9" s="18" t="s">
        <v>214</v>
      </c>
      <c r="H9" s="95" t="s">
        <v>212</v>
      </c>
      <c r="I9" s="19">
        <v>0</v>
      </c>
      <c r="J9" s="20" t="s">
        <v>213</v>
      </c>
      <c r="K9" s="21"/>
      <c r="L9" s="21" t="s">
        <v>229</v>
      </c>
      <c r="M9" s="108"/>
      <c r="N9" s="100"/>
    </row>
    <row r="10" spans="1:14" ht="15" hidden="1" customHeight="1">
      <c r="A10" s="752"/>
      <c r="B10" s="754"/>
      <c r="C10" s="15"/>
      <c r="D10" s="22"/>
      <c r="E10" s="16">
        <v>3</v>
      </c>
      <c r="F10" s="17" t="s">
        <v>32</v>
      </c>
      <c r="G10" s="18" t="s">
        <v>214</v>
      </c>
      <c r="H10" s="95" t="s">
        <v>212</v>
      </c>
      <c r="I10" s="19">
        <v>0</v>
      </c>
      <c r="J10" s="20" t="s">
        <v>213</v>
      </c>
      <c r="K10" s="21"/>
      <c r="L10" s="21" t="s">
        <v>229</v>
      </c>
      <c r="M10" s="108"/>
      <c r="N10" s="100"/>
    </row>
    <row r="11" spans="1:14" hidden="1">
      <c r="A11" s="752"/>
      <c r="B11" s="754"/>
      <c r="C11" s="15"/>
      <c r="D11" s="22"/>
      <c r="E11" s="16">
        <v>4</v>
      </c>
      <c r="F11" s="17" t="s">
        <v>33</v>
      </c>
      <c r="G11" s="18" t="s">
        <v>214</v>
      </c>
      <c r="H11" s="95" t="s">
        <v>212</v>
      </c>
      <c r="I11" s="19">
        <v>0</v>
      </c>
      <c r="J11" s="20" t="s">
        <v>213</v>
      </c>
      <c r="K11" s="21"/>
      <c r="L11" s="21" t="s">
        <v>229</v>
      </c>
      <c r="M11" s="108"/>
      <c r="N11" s="100"/>
    </row>
    <row r="12" spans="1:14" hidden="1">
      <c r="A12" s="752"/>
      <c r="B12" s="754"/>
      <c r="C12" s="15"/>
      <c r="D12" s="22"/>
      <c r="E12" s="16">
        <v>5</v>
      </c>
      <c r="F12" s="17" t="s">
        <v>34</v>
      </c>
      <c r="G12" s="18" t="s">
        <v>214</v>
      </c>
      <c r="H12" s="95" t="s">
        <v>212</v>
      </c>
      <c r="I12" s="19">
        <v>2432000</v>
      </c>
      <c r="J12" s="20" t="s">
        <v>213</v>
      </c>
      <c r="K12" s="21"/>
      <c r="L12" s="21" t="s">
        <v>229</v>
      </c>
      <c r="M12" s="108"/>
      <c r="N12" s="100"/>
    </row>
    <row r="13" spans="1:14" hidden="1">
      <c r="A13" s="752"/>
      <c r="B13" s="754"/>
      <c r="C13" s="15"/>
      <c r="D13" s="22"/>
      <c r="E13" s="16">
        <v>6</v>
      </c>
      <c r="F13" s="17" t="s">
        <v>35</v>
      </c>
      <c r="G13" s="18" t="s">
        <v>214</v>
      </c>
      <c r="H13" s="95" t="s">
        <v>212</v>
      </c>
      <c r="I13" s="19">
        <v>2432000</v>
      </c>
      <c r="J13" s="20" t="s">
        <v>213</v>
      </c>
      <c r="K13" s="21"/>
      <c r="L13" s="24" t="s">
        <v>229</v>
      </c>
      <c r="M13" s="108"/>
      <c r="N13" s="100"/>
    </row>
    <row r="14" spans="1:14" hidden="1">
      <c r="A14" s="752"/>
      <c r="B14" s="754"/>
      <c r="C14" s="15"/>
      <c r="D14" s="22"/>
      <c r="E14" s="16">
        <v>7</v>
      </c>
      <c r="F14" s="17" t="s">
        <v>36</v>
      </c>
      <c r="G14" s="18" t="s">
        <v>214</v>
      </c>
      <c r="H14" s="95" t="s">
        <v>212</v>
      </c>
      <c r="I14" s="19">
        <v>2432000</v>
      </c>
      <c r="J14" s="20" t="s">
        <v>213</v>
      </c>
      <c r="K14" s="21"/>
      <c r="L14" s="21" t="s">
        <v>229</v>
      </c>
      <c r="M14" s="108"/>
      <c r="N14" s="100"/>
    </row>
    <row r="15" spans="1:14" ht="27.6" hidden="1">
      <c r="A15" s="752"/>
      <c r="B15" s="754"/>
      <c r="C15" s="15"/>
      <c r="D15" s="22"/>
      <c r="E15" s="16">
        <v>8</v>
      </c>
      <c r="F15" s="17" t="s">
        <v>37</v>
      </c>
      <c r="G15" s="18" t="s">
        <v>214</v>
      </c>
      <c r="H15" s="95" t="s">
        <v>212</v>
      </c>
      <c r="I15" s="19">
        <v>2432000</v>
      </c>
      <c r="J15" s="20" t="s">
        <v>213</v>
      </c>
      <c r="K15" s="21"/>
      <c r="L15" s="21" t="s">
        <v>229</v>
      </c>
      <c r="M15" s="108"/>
      <c r="N15" s="100"/>
    </row>
    <row r="16" spans="1:14" hidden="1">
      <c r="A16" s="752"/>
      <c r="B16" s="754"/>
      <c r="C16" s="15"/>
      <c r="D16" s="22"/>
      <c r="E16" s="16"/>
      <c r="F16" s="17"/>
      <c r="G16" s="18"/>
      <c r="H16" s="95"/>
      <c r="I16" s="19"/>
      <c r="J16" s="20"/>
      <c r="K16" s="21"/>
      <c r="L16" s="21"/>
      <c r="M16" s="108"/>
      <c r="N16" s="100"/>
    </row>
    <row r="17" spans="1:14" ht="27.6" hidden="1">
      <c r="A17" s="752"/>
      <c r="B17" s="754"/>
      <c r="C17" s="15">
        <v>2</v>
      </c>
      <c r="D17" s="22" t="s">
        <v>38</v>
      </c>
      <c r="E17" s="16">
        <v>1</v>
      </c>
      <c r="F17" s="17" t="s">
        <v>39</v>
      </c>
      <c r="G17" s="18" t="s">
        <v>214</v>
      </c>
      <c r="H17" s="95" t="s">
        <v>212</v>
      </c>
      <c r="I17" s="19">
        <v>2432000</v>
      </c>
      <c r="J17" s="20" t="s">
        <v>213</v>
      </c>
      <c r="K17" s="21"/>
      <c r="L17" s="21" t="s">
        <v>229</v>
      </c>
      <c r="M17" s="108"/>
      <c r="N17" s="100"/>
    </row>
    <row r="18" spans="1:14" ht="27.6" hidden="1">
      <c r="A18" s="752"/>
      <c r="B18" s="754"/>
      <c r="C18" s="15"/>
      <c r="D18" s="22"/>
      <c r="E18" s="16">
        <v>2</v>
      </c>
      <c r="F18" s="17" t="s">
        <v>40</v>
      </c>
      <c r="G18" s="18" t="s">
        <v>214</v>
      </c>
      <c r="H18" s="95" t="s">
        <v>212</v>
      </c>
      <c r="I18" s="19">
        <v>2432000</v>
      </c>
      <c r="J18" s="20" t="s">
        <v>213</v>
      </c>
      <c r="K18" s="21"/>
      <c r="L18" s="21" t="s">
        <v>229</v>
      </c>
      <c r="M18" s="108"/>
      <c r="N18" s="100"/>
    </row>
    <row r="19" spans="1:14" ht="27.6" hidden="1">
      <c r="A19" s="752"/>
      <c r="B19" s="754"/>
      <c r="C19" s="15"/>
      <c r="D19" s="22"/>
      <c r="E19" s="16">
        <v>3</v>
      </c>
      <c r="F19" s="17" t="s">
        <v>41</v>
      </c>
      <c r="G19" s="18" t="s">
        <v>214</v>
      </c>
      <c r="H19" s="95" t="s">
        <v>212</v>
      </c>
      <c r="I19" s="19">
        <v>2432000</v>
      </c>
      <c r="J19" s="20" t="s">
        <v>213</v>
      </c>
      <c r="K19" s="21"/>
      <c r="L19" s="21" t="s">
        <v>229</v>
      </c>
      <c r="M19" s="108"/>
      <c r="N19" s="100"/>
    </row>
    <row r="20" spans="1:14" ht="27.6" hidden="1">
      <c r="A20" s="752"/>
      <c r="B20" s="754"/>
      <c r="C20" s="15"/>
      <c r="D20" s="22"/>
      <c r="E20" s="16">
        <v>4</v>
      </c>
      <c r="F20" s="17" t="s">
        <v>42</v>
      </c>
      <c r="G20" s="18" t="s">
        <v>214</v>
      </c>
      <c r="H20" s="95" t="s">
        <v>212</v>
      </c>
      <c r="I20" s="19">
        <v>6301000</v>
      </c>
      <c r="J20" s="20" t="s">
        <v>213</v>
      </c>
      <c r="K20" s="21"/>
      <c r="L20" s="21" t="s">
        <v>229</v>
      </c>
      <c r="M20" s="108"/>
      <c r="N20" s="100"/>
    </row>
    <row r="21" spans="1:14" ht="27.6" hidden="1">
      <c r="A21" s="752"/>
      <c r="B21" s="754"/>
      <c r="C21" s="15"/>
      <c r="D21" s="22"/>
      <c r="E21" s="16">
        <v>5</v>
      </c>
      <c r="F21" s="17" t="s">
        <v>243</v>
      </c>
      <c r="G21" s="18" t="s">
        <v>214</v>
      </c>
      <c r="H21" s="95" t="s">
        <v>212</v>
      </c>
      <c r="I21" s="19">
        <v>0</v>
      </c>
      <c r="J21" s="20" t="s">
        <v>236</v>
      </c>
      <c r="K21" s="21"/>
      <c r="L21" s="21"/>
      <c r="M21" s="108"/>
      <c r="N21" s="100"/>
    </row>
    <row r="22" spans="1:14" hidden="1">
      <c r="A22" s="752"/>
      <c r="B22" s="754"/>
      <c r="C22" s="15"/>
      <c r="D22" s="22"/>
      <c r="E22" s="16">
        <v>6</v>
      </c>
      <c r="F22" s="17" t="s">
        <v>43</v>
      </c>
      <c r="G22" s="18" t="s">
        <v>214</v>
      </c>
      <c r="H22" s="95" t="s">
        <v>212</v>
      </c>
      <c r="I22" s="19">
        <v>4974000</v>
      </c>
      <c r="J22" s="20" t="s">
        <v>213</v>
      </c>
      <c r="K22" s="21"/>
      <c r="L22" s="21" t="s">
        <v>229</v>
      </c>
      <c r="M22" s="108"/>
      <c r="N22" s="100"/>
    </row>
    <row r="23" spans="1:14" hidden="1">
      <c r="A23" s="752"/>
      <c r="B23" s="754"/>
      <c r="C23" s="15"/>
      <c r="D23" s="22"/>
      <c r="E23" s="16">
        <v>7</v>
      </c>
      <c r="F23" s="17" t="s">
        <v>44</v>
      </c>
      <c r="G23" s="18" t="s">
        <v>214</v>
      </c>
      <c r="H23" s="95" t="s">
        <v>212</v>
      </c>
      <c r="I23" s="19">
        <v>331000</v>
      </c>
      <c r="J23" s="20" t="s">
        <v>213</v>
      </c>
      <c r="K23" s="21"/>
      <c r="L23" s="21" t="s">
        <v>229</v>
      </c>
      <c r="M23" s="108"/>
      <c r="N23" s="100"/>
    </row>
    <row r="24" spans="1:14" hidden="1">
      <c r="A24" s="752"/>
      <c r="B24" s="754"/>
      <c r="C24" s="15"/>
      <c r="D24" s="22"/>
      <c r="E24" s="16">
        <v>8</v>
      </c>
      <c r="F24" s="17" t="s">
        <v>211</v>
      </c>
      <c r="G24" s="18" t="s">
        <v>214</v>
      </c>
      <c r="H24" s="95" t="s">
        <v>212</v>
      </c>
      <c r="I24" s="19">
        <v>7296000</v>
      </c>
      <c r="J24" s="20" t="s">
        <v>213</v>
      </c>
      <c r="K24" s="21"/>
      <c r="L24" s="21" t="s">
        <v>229</v>
      </c>
      <c r="M24" s="108"/>
      <c r="N24" s="100"/>
    </row>
    <row r="25" spans="1:14" hidden="1">
      <c r="A25" s="752"/>
      <c r="B25" s="754"/>
      <c r="C25" s="15"/>
      <c r="D25" s="22"/>
      <c r="E25" s="16"/>
      <c r="F25" s="17"/>
      <c r="G25" s="18"/>
      <c r="H25" s="95"/>
      <c r="I25" s="19"/>
      <c r="J25" s="20"/>
      <c r="K25" s="21"/>
      <c r="L25" s="21"/>
      <c r="M25" s="108"/>
      <c r="N25" s="100"/>
    </row>
    <row r="26" spans="1:14" ht="27.6" hidden="1">
      <c r="A26" s="752"/>
      <c r="B26" s="754"/>
      <c r="C26" s="15">
        <v>3</v>
      </c>
      <c r="D26" s="22" t="s">
        <v>45</v>
      </c>
      <c r="E26" s="16">
        <v>1</v>
      </c>
      <c r="F26" s="17" t="s">
        <v>46</v>
      </c>
      <c r="G26" s="18" t="s">
        <v>214</v>
      </c>
      <c r="H26" s="95" t="s">
        <v>212</v>
      </c>
      <c r="I26" s="19">
        <v>4864000</v>
      </c>
      <c r="J26" s="20" t="s">
        <v>213</v>
      </c>
      <c r="K26" s="21"/>
      <c r="L26" s="21" t="s">
        <v>229</v>
      </c>
      <c r="M26" s="108"/>
      <c r="N26" s="100"/>
    </row>
    <row r="27" spans="1:14" ht="27.6" hidden="1">
      <c r="A27" s="752"/>
      <c r="B27" s="754"/>
      <c r="C27" s="15"/>
      <c r="D27" s="22"/>
      <c r="E27" s="16">
        <v>2</v>
      </c>
      <c r="F27" s="17" t="s">
        <v>47</v>
      </c>
      <c r="G27" s="18" t="s">
        <v>214</v>
      </c>
      <c r="H27" s="95" t="s">
        <v>212</v>
      </c>
      <c r="I27" s="19">
        <v>4864000</v>
      </c>
      <c r="J27" s="20" t="s">
        <v>213</v>
      </c>
      <c r="K27" s="21"/>
      <c r="L27" s="21" t="s">
        <v>229</v>
      </c>
      <c r="M27" s="108"/>
      <c r="N27" s="100"/>
    </row>
    <row r="28" spans="1:14" ht="27.6" hidden="1">
      <c r="A28" s="752"/>
      <c r="B28" s="754"/>
      <c r="C28" s="15"/>
      <c r="D28" s="22"/>
      <c r="E28" s="16">
        <v>3</v>
      </c>
      <c r="F28" s="17" t="s">
        <v>48</v>
      </c>
      <c r="G28" s="18" t="s">
        <v>214</v>
      </c>
      <c r="H28" s="95" t="s">
        <v>212</v>
      </c>
      <c r="I28" s="19">
        <v>4864000</v>
      </c>
      <c r="J28" s="20" t="s">
        <v>213</v>
      </c>
      <c r="K28" s="21"/>
      <c r="L28" s="21" t="s">
        <v>229</v>
      </c>
      <c r="M28" s="108"/>
      <c r="N28" s="100"/>
    </row>
    <row r="29" spans="1:14" hidden="1">
      <c r="A29" s="752"/>
      <c r="B29" s="754"/>
      <c r="C29" s="15"/>
      <c r="D29" s="22"/>
      <c r="E29" s="16"/>
      <c r="F29" s="17"/>
      <c r="G29" s="18"/>
      <c r="H29" s="95"/>
      <c r="I29" s="19"/>
      <c r="J29" s="20"/>
      <c r="K29" s="21"/>
      <c r="L29" s="21"/>
      <c r="M29" s="108"/>
      <c r="N29" s="100"/>
    </row>
    <row r="30" spans="1:14" ht="27.6" hidden="1">
      <c r="A30" s="752"/>
      <c r="B30" s="754"/>
      <c r="C30" s="15">
        <v>4</v>
      </c>
      <c r="D30" s="22" t="s">
        <v>49</v>
      </c>
      <c r="E30" s="16">
        <v>1</v>
      </c>
      <c r="F30" s="17" t="s">
        <v>244</v>
      </c>
      <c r="G30" s="18" t="s">
        <v>214</v>
      </c>
      <c r="H30" s="95" t="s">
        <v>212</v>
      </c>
      <c r="I30" s="19">
        <v>0</v>
      </c>
      <c r="J30" s="20" t="s">
        <v>213</v>
      </c>
      <c r="K30" s="21"/>
      <c r="L30" s="21" t="s">
        <v>229</v>
      </c>
      <c r="M30" s="108"/>
      <c r="N30" s="100"/>
    </row>
    <row r="31" spans="1:14" hidden="1">
      <c r="A31" s="752"/>
      <c r="B31" s="754"/>
      <c r="C31" s="15"/>
      <c r="D31" s="22"/>
      <c r="E31" s="16">
        <v>2</v>
      </c>
      <c r="F31" s="17" t="s">
        <v>50</v>
      </c>
      <c r="G31" s="18" t="s">
        <v>214</v>
      </c>
      <c r="H31" s="95" t="s">
        <v>212</v>
      </c>
      <c r="I31" s="19">
        <v>9728000</v>
      </c>
      <c r="J31" s="20" t="s">
        <v>213</v>
      </c>
      <c r="K31" s="21"/>
      <c r="L31" s="21" t="s">
        <v>229</v>
      </c>
      <c r="M31" s="108"/>
      <c r="N31" s="100"/>
    </row>
    <row r="32" spans="1:14" ht="27.6" hidden="1">
      <c r="A32" s="752"/>
      <c r="B32" s="754"/>
      <c r="C32" s="15"/>
      <c r="D32" s="22"/>
      <c r="E32" s="16">
        <v>3</v>
      </c>
      <c r="F32" s="17" t="s">
        <v>51</v>
      </c>
      <c r="G32" s="18" t="s">
        <v>214</v>
      </c>
      <c r="H32" s="95" t="s">
        <v>212</v>
      </c>
      <c r="I32" s="19">
        <v>4864000</v>
      </c>
      <c r="J32" s="20" t="s">
        <v>213</v>
      </c>
      <c r="K32" s="21"/>
      <c r="L32" s="21" t="s">
        <v>229</v>
      </c>
      <c r="M32" s="108"/>
      <c r="N32" s="100"/>
    </row>
    <row r="33" spans="1:14" hidden="1">
      <c r="A33" s="752"/>
      <c r="B33" s="754"/>
      <c r="C33" s="15"/>
      <c r="D33" s="22"/>
      <c r="E33" s="16">
        <v>4</v>
      </c>
      <c r="F33" s="17" t="s">
        <v>52</v>
      </c>
      <c r="G33" s="18" t="s">
        <v>214</v>
      </c>
      <c r="H33" s="95" t="s">
        <v>212</v>
      </c>
      <c r="I33" s="19">
        <v>9728000</v>
      </c>
      <c r="J33" s="20" t="s">
        <v>213</v>
      </c>
      <c r="K33" s="21"/>
      <c r="L33" s="21" t="s">
        <v>229</v>
      </c>
      <c r="M33" s="108"/>
      <c r="N33" s="100"/>
    </row>
    <row r="34" spans="1:14" ht="27.6" hidden="1">
      <c r="A34" s="752"/>
      <c r="B34" s="754"/>
      <c r="C34" s="15"/>
      <c r="D34" s="22"/>
      <c r="E34" s="16">
        <v>5</v>
      </c>
      <c r="F34" s="17" t="s">
        <v>53</v>
      </c>
      <c r="G34" s="18" t="s">
        <v>214</v>
      </c>
      <c r="H34" s="95" t="s">
        <v>212</v>
      </c>
      <c r="I34" s="19">
        <v>9728000</v>
      </c>
      <c r="J34" s="20" t="s">
        <v>213</v>
      </c>
      <c r="K34" s="21"/>
      <c r="L34" s="21" t="s">
        <v>229</v>
      </c>
      <c r="M34" s="108"/>
      <c r="N34" s="100"/>
    </row>
    <row r="35" spans="1:14" ht="27.6" hidden="1">
      <c r="A35" s="752"/>
      <c r="B35" s="754"/>
      <c r="C35" s="15"/>
      <c r="D35" s="22"/>
      <c r="E35" s="16">
        <v>6</v>
      </c>
      <c r="F35" s="17" t="s">
        <v>54</v>
      </c>
      <c r="G35" s="18" t="s">
        <v>214</v>
      </c>
      <c r="H35" s="95" t="s">
        <v>212</v>
      </c>
      <c r="I35" s="19">
        <v>4864000</v>
      </c>
      <c r="J35" s="20" t="s">
        <v>213</v>
      </c>
      <c r="K35" s="21"/>
      <c r="L35" s="21" t="s">
        <v>229</v>
      </c>
      <c r="M35" s="108"/>
      <c r="N35" s="100"/>
    </row>
    <row r="36" spans="1:14" hidden="1">
      <c r="A36" s="752"/>
      <c r="B36" s="754"/>
      <c r="C36" s="15"/>
      <c r="D36" s="22"/>
      <c r="E36" s="16"/>
      <c r="F36" s="17"/>
      <c r="G36" s="18"/>
      <c r="H36" s="95"/>
      <c r="I36" s="19"/>
      <c r="J36" s="20"/>
      <c r="K36" s="21"/>
      <c r="L36" s="21"/>
      <c r="M36" s="108"/>
      <c r="N36" s="100"/>
    </row>
    <row r="37" spans="1:14" ht="27.6" hidden="1">
      <c r="A37" s="752"/>
      <c r="B37" s="754"/>
      <c r="C37" s="15">
        <v>5</v>
      </c>
      <c r="D37" s="22" t="s">
        <v>55</v>
      </c>
      <c r="E37" s="16">
        <v>1</v>
      </c>
      <c r="F37" s="17" t="s">
        <v>56</v>
      </c>
      <c r="G37" s="18" t="s">
        <v>214</v>
      </c>
      <c r="H37" s="95" t="s">
        <v>212</v>
      </c>
      <c r="I37" s="19">
        <v>4864000</v>
      </c>
      <c r="J37" s="20" t="s">
        <v>213</v>
      </c>
      <c r="K37" s="21"/>
      <c r="L37" s="21" t="s">
        <v>229</v>
      </c>
      <c r="M37" s="108"/>
      <c r="N37" s="100"/>
    </row>
    <row r="38" spans="1:14" ht="27.6" hidden="1">
      <c r="A38" s="752"/>
      <c r="B38" s="754"/>
      <c r="C38" s="15"/>
      <c r="D38" s="25"/>
      <c r="E38" s="16">
        <v>2</v>
      </c>
      <c r="F38" s="17" t="s">
        <v>57</v>
      </c>
      <c r="G38" s="18" t="s">
        <v>214</v>
      </c>
      <c r="H38" s="95" t="s">
        <v>212</v>
      </c>
      <c r="I38" s="19">
        <v>0</v>
      </c>
      <c r="J38" s="20" t="s">
        <v>213</v>
      </c>
      <c r="K38" s="21"/>
      <c r="L38" s="21" t="s">
        <v>229</v>
      </c>
      <c r="M38" s="108"/>
      <c r="N38" s="100"/>
    </row>
    <row r="39" spans="1:14" ht="15" hidden="1" customHeight="1">
      <c r="A39" s="752"/>
      <c r="B39" s="754"/>
      <c r="C39" s="15"/>
      <c r="D39" s="26"/>
      <c r="E39" s="16">
        <v>3</v>
      </c>
      <c r="F39" s="17" t="s">
        <v>58</v>
      </c>
      <c r="G39" s="18" t="s">
        <v>214</v>
      </c>
      <c r="H39" s="95" t="s">
        <v>212</v>
      </c>
      <c r="I39" s="19">
        <v>4864000</v>
      </c>
      <c r="J39" s="20" t="s">
        <v>213</v>
      </c>
      <c r="K39" s="21"/>
      <c r="L39" s="21" t="s">
        <v>229</v>
      </c>
      <c r="M39" s="108"/>
      <c r="N39" s="100"/>
    </row>
    <row r="40" spans="1:14" ht="15" hidden="1" customHeight="1">
      <c r="A40" s="752"/>
      <c r="B40" s="754"/>
      <c r="C40" s="15"/>
      <c r="D40" s="27"/>
      <c r="E40" s="16">
        <v>4</v>
      </c>
      <c r="F40" s="17" t="s">
        <v>59</v>
      </c>
      <c r="G40" s="18" t="s">
        <v>214</v>
      </c>
      <c r="H40" s="95" t="s">
        <v>212</v>
      </c>
      <c r="I40" s="19">
        <v>4864000</v>
      </c>
      <c r="J40" s="20" t="s">
        <v>213</v>
      </c>
      <c r="K40" s="21"/>
      <c r="L40" s="21" t="s">
        <v>229</v>
      </c>
      <c r="M40" s="108"/>
      <c r="N40" s="100"/>
    </row>
    <row r="41" spans="1:14" ht="15" hidden="1" customHeight="1">
      <c r="A41" s="752"/>
      <c r="B41" s="754"/>
      <c r="C41" s="15"/>
      <c r="D41" s="27"/>
      <c r="E41" s="16"/>
      <c r="F41" s="17"/>
      <c r="G41" s="18"/>
      <c r="H41" s="95"/>
      <c r="I41" s="19"/>
      <c r="J41" s="20"/>
      <c r="K41" s="21"/>
      <c r="L41" s="21"/>
      <c r="M41" s="108"/>
      <c r="N41" s="100"/>
    </row>
    <row r="42" spans="1:14" ht="15" hidden="1" customHeight="1">
      <c r="A42" s="752"/>
      <c r="B42" s="754"/>
      <c r="C42" s="15">
        <v>6</v>
      </c>
      <c r="D42" s="27" t="s">
        <v>60</v>
      </c>
      <c r="E42" s="16">
        <v>1</v>
      </c>
      <c r="F42" s="17" t="s">
        <v>233</v>
      </c>
      <c r="G42" s="18" t="s">
        <v>214</v>
      </c>
      <c r="H42" s="95" t="s">
        <v>212</v>
      </c>
      <c r="I42" s="19">
        <v>4864000</v>
      </c>
      <c r="J42" s="20" t="s">
        <v>213</v>
      </c>
      <c r="K42" s="21"/>
      <c r="L42" s="21" t="s">
        <v>229</v>
      </c>
      <c r="M42" s="108"/>
      <c r="N42" s="100"/>
    </row>
    <row r="43" spans="1:14" ht="27.6" hidden="1">
      <c r="A43" s="752"/>
      <c r="B43" s="754"/>
      <c r="C43" s="15"/>
      <c r="D43" s="27"/>
      <c r="E43" s="16">
        <v>2</v>
      </c>
      <c r="F43" s="17" t="s">
        <v>61</v>
      </c>
      <c r="G43" s="18" t="s">
        <v>214</v>
      </c>
      <c r="H43" s="95" t="s">
        <v>212</v>
      </c>
      <c r="I43" s="19">
        <v>7296000</v>
      </c>
      <c r="J43" s="20" t="s">
        <v>213</v>
      </c>
      <c r="K43" s="21"/>
      <c r="L43" s="21" t="s">
        <v>229</v>
      </c>
      <c r="M43" s="108"/>
      <c r="N43" s="100"/>
    </row>
    <row r="44" spans="1:14" ht="27.6" hidden="1">
      <c r="A44" s="752"/>
      <c r="B44" s="754"/>
      <c r="C44" s="15"/>
      <c r="D44" s="22"/>
      <c r="E44" s="16">
        <v>3</v>
      </c>
      <c r="F44" s="17" t="s">
        <v>62</v>
      </c>
      <c r="G44" s="18" t="s">
        <v>214</v>
      </c>
      <c r="H44" s="95" t="s">
        <v>212</v>
      </c>
      <c r="I44" s="19">
        <v>7296000</v>
      </c>
      <c r="J44" s="20" t="s">
        <v>213</v>
      </c>
      <c r="K44" s="21"/>
      <c r="L44" s="21" t="s">
        <v>229</v>
      </c>
      <c r="M44" s="108"/>
      <c r="N44" s="100"/>
    </row>
    <row r="45" spans="1:14" ht="27.6" hidden="1">
      <c r="A45" s="752"/>
      <c r="B45" s="754"/>
      <c r="C45" s="15"/>
      <c r="D45" s="22"/>
      <c r="E45" s="16">
        <v>4</v>
      </c>
      <c r="F45" s="17" t="s">
        <v>63</v>
      </c>
      <c r="G45" s="18" t="s">
        <v>214</v>
      </c>
      <c r="H45" s="95" t="s">
        <v>212</v>
      </c>
      <c r="I45" s="19">
        <v>7296000</v>
      </c>
      <c r="J45" s="20" t="s">
        <v>213</v>
      </c>
      <c r="K45" s="21"/>
      <c r="L45" s="21" t="s">
        <v>229</v>
      </c>
      <c r="M45" s="108"/>
      <c r="N45" s="100"/>
    </row>
    <row r="46" spans="1:14" hidden="1">
      <c r="A46" s="752"/>
      <c r="B46" s="754"/>
      <c r="C46" s="15"/>
      <c r="D46" s="22"/>
      <c r="E46" s="16"/>
      <c r="F46" s="17"/>
      <c r="G46" s="18"/>
      <c r="H46" s="95"/>
      <c r="I46" s="19"/>
      <c r="J46" s="20"/>
      <c r="K46" s="21"/>
      <c r="L46" s="21"/>
      <c r="M46" s="108"/>
      <c r="N46" s="100"/>
    </row>
    <row r="47" spans="1:14" ht="41.4" hidden="1">
      <c r="A47" s="752"/>
      <c r="B47" s="754"/>
      <c r="C47" s="15">
        <v>7</v>
      </c>
      <c r="D47" s="1" t="s">
        <v>64</v>
      </c>
      <c r="E47" s="16">
        <v>1</v>
      </c>
      <c r="F47" s="17" t="s">
        <v>65</v>
      </c>
      <c r="G47" s="18" t="s">
        <v>214</v>
      </c>
      <c r="H47" s="95" t="s">
        <v>212</v>
      </c>
      <c r="I47" s="19">
        <v>9728000</v>
      </c>
      <c r="J47" s="20" t="s">
        <v>213</v>
      </c>
      <c r="K47" s="21"/>
      <c r="L47" s="21" t="s">
        <v>229</v>
      </c>
      <c r="M47" s="108"/>
      <c r="N47" s="100"/>
    </row>
    <row r="48" spans="1:14" ht="15" hidden="1" customHeight="1">
      <c r="A48" s="752"/>
      <c r="B48" s="754"/>
      <c r="C48" s="15"/>
      <c r="D48" s="1"/>
      <c r="E48" s="16">
        <v>2</v>
      </c>
      <c r="F48" s="17" t="s">
        <v>66</v>
      </c>
      <c r="G48" s="18" t="s">
        <v>214</v>
      </c>
      <c r="H48" s="95" t="s">
        <v>212</v>
      </c>
      <c r="I48" s="19">
        <v>4864000</v>
      </c>
      <c r="J48" s="20" t="s">
        <v>213</v>
      </c>
      <c r="K48" s="21"/>
      <c r="L48" s="21" t="s">
        <v>229</v>
      </c>
      <c r="M48" s="108"/>
      <c r="N48" s="100"/>
    </row>
    <row r="49" spans="1:14" hidden="1">
      <c r="A49" s="752"/>
      <c r="B49" s="754"/>
      <c r="C49" s="15"/>
      <c r="D49" s="22"/>
      <c r="E49" s="16">
        <v>3</v>
      </c>
      <c r="F49" s="17" t="s">
        <v>67</v>
      </c>
      <c r="G49" s="18" t="s">
        <v>214</v>
      </c>
      <c r="H49" s="95" t="s">
        <v>212</v>
      </c>
      <c r="I49" s="19">
        <v>4864000</v>
      </c>
      <c r="J49" s="20" t="s">
        <v>213</v>
      </c>
      <c r="K49" s="21"/>
      <c r="L49" s="21" t="s">
        <v>229</v>
      </c>
      <c r="M49" s="108"/>
      <c r="N49" s="100"/>
    </row>
    <row r="50" spans="1:14" ht="27.6" hidden="1">
      <c r="A50" s="752"/>
      <c r="B50" s="754"/>
      <c r="C50" s="15"/>
      <c r="D50" s="22"/>
      <c r="E50" s="16">
        <v>4</v>
      </c>
      <c r="F50" s="17" t="s">
        <v>232</v>
      </c>
      <c r="G50" s="18" t="s">
        <v>214</v>
      </c>
      <c r="H50" s="95" t="s">
        <v>212</v>
      </c>
      <c r="I50" s="19">
        <v>19456000</v>
      </c>
      <c r="J50" s="20" t="s">
        <v>213</v>
      </c>
      <c r="K50" s="21"/>
      <c r="L50" s="21" t="s">
        <v>229</v>
      </c>
      <c r="M50" s="108"/>
      <c r="N50" s="100"/>
    </row>
    <row r="51" spans="1:14" ht="15" hidden="1" customHeight="1">
      <c r="A51" s="752"/>
      <c r="B51" s="754"/>
      <c r="C51" s="15"/>
      <c r="D51" s="1"/>
      <c r="E51" s="16">
        <v>5</v>
      </c>
      <c r="F51" s="28" t="s">
        <v>68</v>
      </c>
      <c r="G51" s="20" t="s">
        <v>214</v>
      </c>
      <c r="H51" s="95" t="s">
        <v>212</v>
      </c>
      <c r="I51" s="19">
        <v>0</v>
      </c>
      <c r="J51" s="20" t="s">
        <v>213</v>
      </c>
      <c r="K51" s="21"/>
      <c r="L51" s="24" t="s">
        <v>229</v>
      </c>
      <c r="M51" s="108"/>
      <c r="N51" s="100"/>
    </row>
    <row r="52" spans="1:14" ht="15" hidden="1" customHeight="1">
      <c r="A52" s="752"/>
      <c r="B52" s="754"/>
      <c r="C52" s="15"/>
      <c r="D52" s="29"/>
      <c r="E52" s="30"/>
      <c r="F52" s="31"/>
      <c r="G52" s="20"/>
      <c r="H52" s="95"/>
      <c r="I52" s="19">
        <v>0</v>
      </c>
      <c r="J52" s="20"/>
      <c r="K52" s="21"/>
      <c r="L52" s="24"/>
      <c r="M52" s="108"/>
      <c r="N52" s="100"/>
    </row>
    <row r="53" spans="1:14" ht="15" hidden="1" customHeight="1">
      <c r="A53" s="752"/>
      <c r="B53" s="754"/>
      <c r="C53" s="15">
        <v>8</v>
      </c>
      <c r="D53" s="1" t="s">
        <v>69</v>
      </c>
      <c r="E53" s="30">
        <v>1</v>
      </c>
      <c r="F53" s="32" t="s">
        <v>70</v>
      </c>
      <c r="G53" s="20" t="s">
        <v>214</v>
      </c>
      <c r="H53" s="95" t="s">
        <v>212</v>
      </c>
      <c r="I53" s="19">
        <v>0</v>
      </c>
      <c r="J53" s="20" t="s">
        <v>213</v>
      </c>
      <c r="K53" s="21"/>
      <c r="L53" s="24" t="s">
        <v>229</v>
      </c>
      <c r="M53" s="108"/>
      <c r="N53" s="100"/>
    </row>
    <row r="54" spans="1:14" ht="15" hidden="1" customHeight="1">
      <c r="A54" s="752"/>
      <c r="B54" s="754"/>
      <c r="C54" s="15"/>
      <c r="D54" s="1"/>
      <c r="E54" s="30">
        <v>2</v>
      </c>
      <c r="F54" s="28" t="s">
        <v>71</v>
      </c>
      <c r="G54" s="20" t="s">
        <v>214</v>
      </c>
      <c r="H54" s="95" t="s">
        <v>212</v>
      </c>
      <c r="I54" s="19">
        <v>9728000</v>
      </c>
      <c r="J54" s="20" t="s">
        <v>213</v>
      </c>
      <c r="K54" s="21"/>
      <c r="L54" s="24" t="s">
        <v>229</v>
      </c>
      <c r="M54" s="108"/>
      <c r="N54" s="100"/>
    </row>
    <row r="55" spans="1:14" ht="15" hidden="1" customHeight="1">
      <c r="A55" s="752"/>
      <c r="B55" s="754"/>
      <c r="C55" s="15"/>
      <c r="D55" s="1"/>
      <c r="E55" s="16">
        <v>3</v>
      </c>
      <c r="F55" s="28" t="s">
        <v>72</v>
      </c>
      <c r="G55" s="20" t="s">
        <v>214</v>
      </c>
      <c r="H55" s="95" t="s">
        <v>212</v>
      </c>
      <c r="I55" s="19">
        <v>4864000</v>
      </c>
      <c r="J55" s="20" t="s">
        <v>213</v>
      </c>
      <c r="K55" s="21"/>
      <c r="L55" s="21" t="s">
        <v>229</v>
      </c>
      <c r="M55" s="108"/>
      <c r="N55" s="100"/>
    </row>
    <row r="56" spans="1:14" ht="15" hidden="1" customHeight="1">
      <c r="A56" s="752"/>
      <c r="B56" s="754"/>
      <c r="C56" s="15"/>
      <c r="D56" s="1"/>
      <c r="E56" s="16"/>
      <c r="F56" s="28"/>
      <c r="G56" s="20"/>
      <c r="H56" s="95"/>
      <c r="I56" s="19">
        <v>0</v>
      </c>
      <c r="J56" s="20"/>
      <c r="K56" s="21"/>
      <c r="L56" s="24"/>
      <c r="M56" s="108"/>
      <c r="N56" s="100"/>
    </row>
    <row r="57" spans="1:14" ht="15" hidden="1" customHeight="1">
      <c r="A57" s="752"/>
      <c r="B57" s="754"/>
      <c r="C57" s="15">
        <v>9</v>
      </c>
      <c r="D57" s="33" t="s">
        <v>15</v>
      </c>
      <c r="E57" s="16">
        <v>1</v>
      </c>
      <c r="F57" s="28" t="s">
        <v>73</v>
      </c>
      <c r="G57" s="20" t="s">
        <v>214</v>
      </c>
      <c r="H57" s="95" t="s">
        <v>212</v>
      </c>
      <c r="I57" s="19">
        <v>131333000</v>
      </c>
      <c r="J57" s="20" t="s">
        <v>213</v>
      </c>
      <c r="K57" s="21"/>
      <c r="L57" s="21" t="s">
        <v>229</v>
      </c>
      <c r="M57" s="108"/>
      <c r="N57" s="100"/>
    </row>
    <row r="58" spans="1:14" ht="27.6" hidden="1">
      <c r="A58" s="752"/>
      <c r="B58" s="754"/>
      <c r="C58" s="15"/>
      <c r="D58" s="22"/>
      <c r="E58" s="16">
        <v>2</v>
      </c>
      <c r="F58" s="28" t="s">
        <v>74</v>
      </c>
      <c r="G58" s="34" t="s">
        <v>214</v>
      </c>
      <c r="H58" s="95" t="s">
        <v>212</v>
      </c>
      <c r="I58" s="19">
        <v>66232000</v>
      </c>
      <c r="J58" s="34" t="s">
        <v>213</v>
      </c>
      <c r="K58" s="35"/>
      <c r="L58" s="35" t="s">
        <v>229</v>
      </c>
      <c r="M58" s="109"/>
      <c r="N58" s="101"/>
    </row>
    <row r="59" spans="1:14" ht="27.6" hidden="1">
      <c r="A59" s="752"/>
      <c r="B59" s="754"/>
      <c r="C59" s="15"/>
      <c r="D59" s="22"/>
      <c r="E59" s="16">
        <v>3</v>
      </c>
      <c r="F59" s="28" t="s">
        <v>75</v>
      </c>
      <c r="G59" s="34" t="s">
        <v>214</v>
      </c>
      <c r="H59" s="95" t="s">
        <v>212</v>
      </c>
      <c r="I59" s="19">
        <v>14592000</v>
      </c>
      <c r="J59" s="34" t="s">
        <v>213</v>
      </c>
      <c r="K59" s="35"/>
      <c r="L59" s="35" t="s">
        <v>229</v>
      </c>
      <c r="M59" s="109"/>
      <c r="N59" s="101"/>
    </row>
    <row r="60" spans="1:14" hidden="1">
      <c r="A60" s="752"/>
      <c r="B60" s="754"/>
      <c r="C60" s="15"/>
      <c r="D60" s="22"/>
      <c r="E60" s="16">
        <v>4</v>
      </c>
      <c r="F60" s="28" t="s">
        <v>76</v>
      </c>
      <c r="G60" s="34" t="s">
        <v>214</v>
      </c>
      <c r="H60" s="95" t="s">
        <v>212</v>
      </c>
      <c r="I60" s="36">
        <v>29185000</v>
      </c>
      <c r="J60" s="34" t="s">
        <v>213</v>
      </c>
      <c r="K60" s="35"/>
      <c r="L60" s="35" t="s">
        <v>229</v>
      </c>
      <c r="M60" s="109"/>
      <c r="N60" s="101"/>
    </row>
    <row r="61" spans="1:14" ht="27.6" hidden="1">
      <c r="A61" s="752"/>
      <c r="B61" s="754"/>
      <c r="C61" s="15"/>
      <c r="D61" s="22"/>
      <c r="E61" s="30">
        <v>5</v>
      </c>
      <c r="F61" s="37" t="s">
        <v>77</v>
      </c>
      <c r="G61" s="34" t="s">
        <v>214</v>
      </c>
      <c r="H61" s="95" t="s">
        <v>212</v>
      </c>
      <c r="I61" s="19">
        <v>17024000</v>
      </c>
      <c r="J61" s="34" t="s">
        <v>213</v>
      </c>
      <c r="K61" s="35"/>
      <c r="L61" s="35" t="s">
        <v>229</v>
      </c>
      <c r="M61" s="109"/>
      <c r="N61" s="101"/>
    </row>
    <row r="62" spans="1:14" hidden="1">
      <c r="A62" s="752"/>
      <c r="B62" s="754"/>
      <c r="C62" s="15"/>
      <c r="D62" s="22"/>
      <c r="E62" s="30">
        <v>6</v>
      </c>
      <c r="F62" s="37" t="s">
        <v>16</v>
      </c>
      <c r="G62" s="34" t="s">
        <v>214</v>
      </c>
      <c r="H62" s="95" t="s">
        <v>212</v>
      </c>
      <c r="I62" s="19">
        <v>12160000</v>
      </c>
      <c r="J62" s="34" t="s">
        <v>213</v>
      </c>
      <c r="K62" s="35"/>
      <c r="L62" s="35" t="s">
        <v>229</v>
      </c>
      <c r="M62" s="109"/>
      <c r="N62" s="101"/>
    </row>
    <row r="63" spans="1:14" ht="18" hidden="1" customHeight="1">
      <c r="A63" s="752"/>
      <c r="B63" s="754"/>
      <c r="C63" s="15"/>
      <c r="D63" s="22"/>
      <c r="E63" s="30">
        <v>7</v>
      </c>
      <c r="F63" s="37" t="s">
        <v>78</v>
      </c>
      <c r="G63" s="34" t="s">
        <v>214</v>
      </c>
      <c r="H63" s="95" t="s">
        <v>212</v>
      </c>
      <c r="I63" s="19">
        <v>14592000</v>
      </c>
      <c r="J63" s="34" t="s">
        <v>213</v>
      </c>
      <c r="K63" s="35"/>
      <c r="L63" s="35" t="s">
        <v>229</v>
      </c>
      <c r="M63" s="109"/>
      <c r="N63" s="101"/>
    </row>
    <row r="64" spans="1:14" hidden="1">
      <c r="A64" s="752"/>
      <c r="B64" s="754"/>
      <c r="C64" s="15"/>
      <c r="D64" s="22"/>
      <c r="E64" s="30"/>
      <c r="F64" s="38"/>
      <c r="G64" s="34"/>
      <c r="H64" s="95"/>
      <c r="I64" s="19">
        <v>0</v>
      </c>
      <c r="J64" s="34"/>
      <c r="K64" s="35"/>
      <c r="L64" s="35"/>
      <c r="M64" s="109"/>
      <c r="N64" s="101"/>
    </row>
    <row r="65" spans="1:14" ht="18" hidden="1" customHeight="1">
      <c r="A65" s="752"/>
      <c r="B65" s="754"/>
      <c r="C65" s="15">
        <v>10</v>
      </c>
      <c r="D65" s="22" t="s">
        <v>234</v>
      </c>
      <c r="E65" s="30">
        <v>1</v>
      </c>
      <c r="F65" s="38" t="s">
        <v>230</v>
      </c>
      <c r="G65" s="34" t="s">
        <v>214</v>
      </c>
      <c r="H65" s="95" t="s">
        <v>212</v>
      </c>
      <c r="I65" s="19">
        <v>0</v>
      </c>
      <c r="J65" s="34" t="s">
        <v>213</v>
      </c>
      <c r="K65" s="35"/>
      <c r="L65" s="35" t="s">
        <v>229</v>
      </c>
      <c r="M65" s="109"/>
      <c r="N65" s="101"/>
    </row>
    <row r="66" spans="1:14" hidden="1">
      <c r="A66" s="752"/>
      <c r="B66" s="754"/>
      <c r="C66" s="15"/>
      <c r="D66" s="22"/>
      <c r="E66" s="30">
        <v>2</v>
      </c>
      <c r="F66" s="38" t="s">
        <v>231</v>
      </c>
      <c r="G66" s="34" t="s">
        <v>214</v>
      </c>
      <c r="H66" s="95" t="s">
        <v>212</v>
      </c>
      <c r="I66" s="19">
        <v>0</v>
      </c>
      <c r="J66" s="34" t="s">
        <v>213</v>
      </c>
      <c r="K66" s="35"/>
      <c r="L66" s="35" t="s">
        <v>229</v>
      </c>
      <c r="M66" s="109"/>
      <c r="N66" s="101"/>
    </row>
    <row r="67" spans="1:14" hidden="1">
      <c r="A67" s="752"/>
      <c r="B67" s="754"/>
      <c r="C67" s="15"/>
      <c r="D67" s="22"/>
      <c r="E67" s="30">
        <v>3</v>
      </c>
      <c r="F67" s="38" t="s">
        <v>79</v>
      </c>
      <c r="G67" s="34" t="s">
        <v>214</v>
      </c>
      <c r="H67" s="95" t="s">
        <v>212</v>
      </c>
      <c r="I67" s="19">
        <v>4864000</v>
      </c>
      <c r="J67" s="34" t="s">
        <v>213</v>
      </c>
      <c r="K67" s="35"/>
      <c r="L67" s="35" t="s">
        <v>229</v>
      </c>
      <c r="M67" s="109"/>
      <c r="N67" s="101"/>
    </row>
    <row r="68" spans="1:14" hidden="1">
      <c r="A68" s="752"/>
      <c r="B68" s="754"/>
      <c r="C68" s="15"/>
      <c r="D68" s="22"/>
      <c r="E68" s="30">
        <v>4</v>
      </c>
      <c r="F68" s="38" t="s">
        <v>80</v>
      </c>
      <c r="G68" s="34" t="s">
        <v>214</v>
      </c>
      <c r="H68" s="95" t="s">
        <v>212</v>
      </c>
      <c r="I68" s="19">
        <v>4864000</v>
      </c>
      <c r="J68" s="34" t="s">
        <v>213</v>
      </c>
      <c r="K68" s="35"/>
      <c r="L68" s="35" t="s">
        <v>229</v>
      </c>
      <c r="M68" s="109"/>
      <c r="N68" s="101"/>
    </row>
    <row r="69" spans="1:14" hidden="1">
      <c r="A69" s="752"/>
      <c r="B69" s="754"/>
      <c r="C69" s="15"/>
      <c r="D69" s="22"/>
      <c r="E69" s="30">
        <v>5</v>
      </c>
      <c r="F69" s="38" t="s">
        <v>81</v>
      </c>
      <c r="G69" s="34" t="s">
        <v>214</v>
      </c>
      <c r="H69" s="95" t="s">
        <v>212</v>
      </c>
      <c r="I69" s="19">
        <v>4864000</v>
      </c>
      <c r="J69" s="34" t="s">
        <v>213</v>
      </c>
      <c r="K69" s="35"/>
      <c r="L69" s="35" t="s">
        <v>229</v>
      </c>
      <c r="M69" s="109"/>
      <c r="N69" s="101"/>
    </row>
    <row r="70" spans="1:14" hidden="1">
      <c r="A70" s="752"/>
      <c r="B70" s="754"/>
      <c r="C70" s="15"/>
      <c r="D70" s="22"/>
      <c r="E70" s="30"/>
      <c r="F70" s="38"/>
      <c r="G70" s="34"/>
      <c r="H70" s="95"/>
      <c r="I70" s="19"/>
      <c r="J70" s="34"/>
      <c r="K70" s="35"/>
      <c r="L70" s="39"/>
      <c r="M70" s="109"/>
      <c r="N70" s="101"/>
    </row>
    <row r="71" spans="1:14" ht="14.4" hidden="1" thickBot="1">
      <c r="A71" s="40" t="s">
        <v>17</v>
      </c>
      <c r="B71" s="41"/>
      <c r="C71" s="41"/>
      <c r="D71" s="41"/>
      <c r="E71" s="41"/>
      <c r="F71" s="41"/>
      <c r="G71" s="41"/>
      <c r="H71" s="41"/>
      <c r="I71" s="42">
        <f>SUM(I8:I70)</f>
        <v>486420000</v>
      </c>
      <c r="J71" s="43"/>
      <c r="K71" s="43"/>
      <c r="L71" s="110"/>
      <c r="M71" s="111"/>
      <c r="N71" s="102"/>
    </row>
    <row r="72" spans="1:14" ht="12.75" hidden="1" customHeight="1">
      <c r="A72" s="757">
        <v>2</v>
      </c>
      <c r="B72" s="745" t="s">
        <v>18</v>
      </c>
      <c r="C72" s="45">
        <v>1</v>
      </c>
      <c r="D72" s="46" t="s">
        <v>206</v>
      </c>
      <c r="E72" s="47">
        <v>1</v>
      </c>
      <c r="F72" s="48" t="s">
        <v>82</v>
      </c>
      <c r="G72" s="13" t="s">
        <v>214</v>
      </c>
      <c r="H72" s="13" t="s">
        <v>212</v>
      </c>
      <c r="I72" s="97">
        <v>25205000</v>
      </c>
      <c r="J72" s="13" t="s">
        <v>220</v>
      </c>
      <c r="K72" s="14"/>
      <c r="L72" s="14" t="s">
        <v>229</v>
      </c>
      <c r="M72" s="107"/>
      <c r="N72" s="99"/>
    </row>
    <row r="73" spans="1:14" ht="12.75" hidden="1" customHeight="1">
      <c r="A73" s="758"/>
      <c r="B73" s="746"/>
      <c r="C73" s="28"/>
      <c r="D73" s="49"/>
      <c r="E73" s="50">
        <v>2</v>
      </c>
      <c r="F73" s="51" t="s">
        <v>83</v>
      </c>
      <c r="G73" s="20" t="s">
        <v>214</v>
      </c>
      <c r="H73" s="20" t="s">
        <v>212</v>
      </c>
      <c r="I73" s="98">
        <v>12602000</v>
      </c>
      <c r="J73" s="34" t="s">
        <v>220</v>
      </c>
      <c r="K73" s="35"/>
      <c r="L73" s="35" t="s">
        <v>229</v>
      </c>
      <c r="M73" s="109"/>
      <c r="N73" s="101"/>
    </row>
    <row r="74" spans="1:14" ht="12.75" hidden="1" customHeight="1">
      <c r="A74" s="758"/>
      <c r="B74" s="746"/>
      <c r="C74" s="28"/>
      <c r="E74" s="50">
        <v>3</v>
      </c>
      <c r="F74" s="51" t="s">
        <v>84</v>
      </c>
      <c r="G74" s="34" t="s">
        <v>214</v>
      </c>
      <c r="H74" s="34" t="s">
        <v>212</v>
      </c>
      <c r="I74" s="98">
        <v>20164000</v>
      </c>
      <c r="J74" s="34" t="s">
        <v>220</v>
      </c>
      <c r="K74" s="35"/>
      <c r="L74" s="35" t="s">
        <v>229</v>
      </c>
      <c r="M74" s="109"/>
      <c r="N74" s="101"/>
    </row>
    <row r="75" spans="1:14" ht="12.75" hidden="1" customHeight="1">
      <c r="A75" s="758"/>
      <c r="B75" s="746"/>
      <c r="C75" s="28"/>
      <c r="D75" s="49"/>
      <c r="E75" s="50">
        <v>4</v>
      </c>
      <c r="F75" s="51" t="s">
        <v>85</v>
      </c>
      <c r="G75" s="34" t="s">
        <v>214</v>
      </c>
      <c r="H75" s="34" t="s">
        <v>212</v>
      </c>
      <c r="I75" s="98">
        <v>25205000</v>
      </c>
      <c r="J75" s="34" t="s">
        <v>220</v>
      </c>
      <c r="K75" s="35"/>
      <c r="L75" s="35" t="s">
        <v>229</v>
      </c>
      <c r="M75" s="109"/>
      <c r="N75" s="101"/>
    </row>
    <row r="76" spans="1:14" ht="12.75" hidden="1" customHeight="1">
      <c r="A76" s="758"/>
      <c r="B76" s="746"/>
      <c r="C76" s="28"/>
      <c r="D76" s="49"/>
      <c r="E76" s="50">
        <v>5</v>
      </c>
      <c r="F76" s="51" t="s">
        <v>86</v>
      </c>
      <c r="G76" s="34" t="s">
        <v>214</v>
      </c>
      <c r="H76" s="34" t="s">
        <v>212</v>
      </c>
      <c r="I76" s="98">
        <v>25205000</v>
      </c>
      <c r="J76" s="34" t="s">
        <v>220</v>
      </c>
      <c r="K76" s="35"/>
      <c r="L76" s="35" t="s">
        <v>229</v>
      </c>
      <c r="M76" s="109"/>
      <c r="N76" s="101"/>
    </row>
    <row r="77" spans="1:14" ht="12.75" hidden="1" customHeight="1">
      <c r="A77" s="758"/>
      <c r="B77" s="746"/>
      <c r="C77" s="15"/>
      <c r="D77" s="1"/>
      <c r="E77" s="50">
        <v>6</v>
      </c>
      <c r="F77" s="51" t="s">
        <v>87</v>
      </c>
      <c r="G77" s="34" t="s">
        <v>214</v>
      </c>
      <c r="H77" s="34" t="s">
        <v>212</v>
      </c>
      <c r="I77" s="98">
        <v>6301000</v>
      </c>
      <c r="J77" s="34" t="s">
        <v>220</v>
      </c>
      <c r="K77" s="35"/>
      <c r="L77" s="35" t="s">
        <v>229</v>
      </c>
      <c r="M77" s="109"/>
      <c r="N77" s="101"/>
    </row>
    <row r="78" spans="1:14" ht="12.75" hidden="1" customHeight="1">
      <c r="A78" s="758"/>
      <c r="B78" s="746"/>
      <c r="C78" s="28"/>
      <c r="D78" s="49"/>
      <c r="E78" s="50">
        <v>7</v>
      </c>
      <c r="F78" s="51" t="s">
        <v>88</v>
      </c>
      <c r="G78" s="34" t="s">
        <v>214</v>
      </c>
      <c r="H78" s="34" t="s">
        <v>212</v>
      </c>
      <c r="I78" s="98">
        <v>30246000</v>
      </c>
      <c r="J78" s="34" t="s">
        <v>220</v>
      </c>
      <c r="K78" s="35"/>
      <c r="L78" s="35" t="s">
        <v>229</v>
      </c>
      <c r="M78" s="109"/>
      <c r="N78" s="101"/>
    </row>
    <row r="79" spans="1:14" ht="12.75" hidden="1" customHeight="1">
      <c r="A79" s="758"/>
      <c r="B79" s="746"/>
      <c r="C79" s="28"/>
      <c r="D79" s="49"/>
      <c r="E79" s="50">
        <v>8</v>
      </c>
      <c r="F79" s="51" t="s">
        <v>89</v>
      </c>
      <c r="G79" s="34" t="s">
        <v>214</v>
      </c>
      <c r="H79" s="34" t="s">
        <v>212</v>
      </c>
      <c r="I79" s="98">
        <v>0</v>
      </c>
      <c r="J79" s="34" t="s">
        <v>236</v>
      </c>
      <c r="K79" s="35"/>
      <c r="L79" s="109"/>
      <c r="M79" s="109"/>
      <c r="N79" s="91"/>
    </row>
    <row r="80" spans="1:14" ht="12.75" hidden="1" customHeight="1">
      <c r="A80" s="758"/>
      <c r="B80" s="746"/>
      <c r="C80" s="28"/>
      <c r="D80" s="49"/>
      <c r="E80" s="50">
        <v>9</v>
      </c>
      <c r="F80" s="51" t="s">
        <v>90</v>
      </c>
      <c r="G80" s="34" t="s">
        <v>214</v>
      </c>
      <c r="H80" s="34" t="s">
        <v>212</v>
      </c>
      <c r="I80" s="98">
        <v>0</v>
      </c>
      <c r="J80" s="34" t="s">
        <v>236</v>
      </c>
      <c r="K80" s="35"/>
      <c r="L80" s="109"/>
      <c r="M80" s="109"/>
      <c r="N80" s="101"/>
    </row>
    <row r="81" spans="1:14" ht="12.75" hidden="1" customHeight="1">
      <c r="A81" s="758"/>
      <c r="B81" s="746"/>
      <c r="C81" s="28"/>
      <c r="D81" s="49"/>
      <c r="E81" s="50">
        <v>10</v>
      </c>
      <c r="F81" s="51" t="s">
        <v>91</v>
      </c>
      <c r="G81" s="34" t="s">
        <v>214</v>
      </c>
      <c r="H81" s="34" t="s">
        <v>212</v>
      </c>
      <c r="I81" s="98">
        <v>0</v>
      </c>
      <c r="J81" s="34" t="s">
        <v>236</v>
      </c>
      <c r="K81" s="35"/>
      <c r="L81" s="109"/>
      <c r="M81" s="109"/>
      <c r="N81" s="101"/>
    </row>
    <row r="82" spans="1:14" ht="12.75" hidden="1" customHeight="1">
      <c r="A82" s="758"/>
      <c r="B82" s="746"/>
      <c r="C82" s="15"/>
      <c r="D82" s="1"/>
      <c r="E82" s="50">
        <v>11</v>
      </c>
      <c r="F82" s="51" t="s">
        <v>92</v>
      </c>
      <c r="G82" s="34" t="s">
        <v>214</v>
      </c>
      <c r="H82" s="34" t="s">
        <v>212</v>
      </c>
      <c r="I82" s="98">
        <v>0</v>
      </c>
      <c r="J82" s="34" t="s">
        <v>236</v>
      </c>
      <c r="K82" s="35"/>
      <c r="L82" s="109"/>
      <c r="M82" s="109"/>
      <c r="N82" s="101"/>
    </row>
    <row r="83" spans="1:14" ht="12.75" hidden="1" customHeight="1">
      <c r="A83" s="758"/>
      <c r="B83" s="746"/>
      <c r="C83" s="28"/>
      <c r="D83" s="49"/>
      <c r="E83" s="50">
        <v>12</v>
      </c>
      <c r="F83" s="51" t="s">
        <v>93</v>
      </c>
      <c r="G83" s="34" t="s">
        <v>214</v>
      </c>
      <c r="H83" s="34" t="s">
        <v>212</v>
      </c>
      <c r="I83" s="98">
        <v>0</v>
      </c>
      <c r="J83" s="34" t="s">
        <v>236</v>
      </c>
      <c r="K83" s="35"/>
      <c r="L83" s="109"/>
      <c r="M83" s="109"/>
      <c r="N83" s="101"/>
    </row>
    <row r="84" spans="1:14" ht="12.75" hidden="1" customHeight="1">
      <c r="A84" s="758"/>
      <c r="B84" s="746"/>
      <c r="C84" s="28"/>
      <c r="D84" s="49"/>
      <c r="E84" s="50">
        <v>13</v>
      </c>
      <c r="F84" s="51" t="s">
        <v>122</v>
      </c>
      <c r="G84" s="34" t="s">
        <v>214</v>
      </c>
      <c r="H84" s="34" t="s">
        <v>212</v>
      </c>
      <c r="I84" s="98">
        <v>12602000</v>
      </c>
      <c r="J84" s="34" t="s">
        <v>220</v>
      </c>
      <c r="K84" s="35"/>
      <c r="L84" s="35" t="s">
        <v>229</v>
      </c>
      <c r="M84" s="109"/>
      <c r="N84" s="101"/>
    </row>
    <row r="85" spans="1:14" ht="12.75" hidden="1" customHeight="1">
      <c r="A85" s="758"/>
      <c r="B85" s="746"/>
      <c r="C85" s="15"/>
      <c r="D85" s="1"/>
      <c r="E85" s="50">
        <v>14</v>
      </c>
      <c r="F85" s="51" t="s">
        <v>94</v>
      </c>
      <c r="G85" s="34" t="s">
        <v>214</v>
      </c>
      <c r="H85" s="34" t="s">
        <v>212</v>
      </c>
      <c r="I85" s="98">
        <v>20164000</v>
      </c>
      <c r="J85" s="34" t="s">
        <v>220</v>
      </c>
      <c r="K85" s="35"/>
      <c r="L85" s="35" t="s">
        <v>229</v>
      </c>
      <c r="M85" s="109"/>
      <c r="N85" s="101"/>
    </row>
    <row r="86" spans="1:14" ht="12.75" hidden="1" customHeight="1">
      <c r="A86" s="758"/>
      <c r="B86" s="746"/>
      <c r="C86" s="28"/>
      <c r="D86" s="1"/>
      <c r="E86" s="50">
        <v>15</v>
      </c>
      <c r="F86" s="51" t="s">
        <v>95</v>
      </c>
      <c r="G86" s="34" t="s">
        <v>214</v>
      </c>
      <c r="H86" s="34" t="s">
        <v>212</v>
      </c>
      <c r="I86" s="98">
        <v>0</v>
      </c>
      <c r="J86" s="34" t="s">
        <v>220</v>
      </c>
      <c r="K86" s="35"/>
      <c r="L86" s="35" t="s">
        <v>229</v>
      </c>
      <c r="M86" s="109"/>
      <c r="N86" s="91"/>
    </row>
    <row r="87" spans="1:14" ht="12.75" hidden="1" customHeight="1">
      <c r="A87" s="758"/>
      <c r="B87" s="746"/>
      <c r="C87" s="28"/>
      <c r="D87" s="1"/>
      <c r="E87" s="50">
        <v>16</v>
      </c>
      <c r="F87" s="51" t="s">
        <v>96</v>
      </c>
      <c r="G87" s="34" t="s">
        <v>214</v>
      </c>
      <c r="H87" s="34" t="s">
        <v>212</v>
      </c>
      <c r="I87" s="98">
        <v>0</v>
      </c>
      <c r="J87" s="34" t="s">
        <v>236</v>
      </c>
      <c r="K87" s="35"/>
      <c r="L87" s="35"/>
      <c r="M87" s="109"/>
      <c r="N87" s="101"/>
    </row>
    <row r="88" spans="1:14" ht="12.75" hidden="1" customHeight="1">
      <c r="A88" s="758"/>
      <c r="B88" s="746"/>
      <c r="C88" s="15"/>
      <c r="D88" s="1"/>
      <c r="E88" s="50">
        <v>17</v>
      </c>
      <c r="F88" s="51" t="s">
        <v>97</v>
      </c>
      <c r="G88" s="34" t="s">
        <v>214</v>
      </c>
      <c r="H88" s="34" t="s">
        <v>212</v>
      </c>
      <c r="I88" s="98">
        <v>0</v>
      </c>
      <c r="J88" s="34" t="s">
        <v>236</v>
      </c>
      <c r="K88" s="35"/>
      <c r="L88" s="35"/>
      <c r="M88" s="109"/>
      <c r="N88" s="91"/>
    </row>
    <row r="89" spans="1:14" ht="12.75" hidden="1" customHeight="1">
      <c r="A89" s="758"/>
      <c r="B89" s="746"/>
      <c r="C89" s="28"/>
      <c r="D89" s="1"/>
      <c r="E89" s="50">
        <v>18</v>
      </c>
      <c r="F89" s="51" t="s">
        <v>98</v>
      </c>
      <c r="G89" s="34" t="s">
        <v>214</v>
      </c>
      <c r="H89" s="34" t="s">
        <v>212</v>
      </c>
      <c r="I89" s="98">
        <v>0</v>
      </c>
      <c r="J89" s="34" t="s">
        <v>236</v>
      </c>
      <c r="K89" s="35"/>
      <c r="L89" s="35"/>
      <c r="M89" s="109"/>
      <c r="N89" s="101"/>
    </row>
    <row r="90" spans="1:14" ht="12.75" hidden="1" customHeight="1">
      <c r="A90" s="758"/>
      <c r="B90" s="746"/>
      <c r="C90" s="28"/>
      <c r="D90" s="1"/>
      <c r="E90" s="50">
        <v>19</v>
      </c>
      <c r="F90" s="51" t="s">
        <v>99</v>
      </c>
      <c r="G90" s="34" t="s">
        <v>214</v>
      </c>
      <c r="H90" s="34" t="s">
        <v>212</v>
      </c>
      <c r="I90" s="98">
        <v>0</v>
      </c>
      <c r="J90" s="34" t="s">
        <v>236</v>
      </c>
      <c r="K90" s="35"/>
      <c r="L90" s="35"/>
      <c r="M90" s="109"/>
      <c r="N90" s="101"/>
    </row>
    <row r="91" spans="1:14" ht="12.75" hidden="1" customHeight="1">
      <c r="A91" s="758"/>
      <c r="B91" s="746"/>
      <c r="C91" s="15"/>
      <c r="D91" s="1"/>
      <c r="E91" s="50">
        <v>20</v>
      </c>
      <c r="F91" s="51" t="s">
        <v>100</v>
      </c>
      <c r="G91" s="34" t="s">
        <v>214</v>
      </c>
      <c r="H91" s="34" t="s">
        <v>212</v>
      </c>
      <c r="I91" s="98">
        <v>0</v>
      </c>
      <c r="J91" s="34" t="s">
        <v>236</v>
      </c>
      <c r="K91" s="35"/>
      <c r="L91" s="35"/>
      <c r="M91" s="109"/>
      <c r="N91" s="91"/>
    </row>
    <row r="92" spans="1:14" ht="12.75" hidden="1" customHeight="1">
      <c r="A92" s="758"/>
      <c r="B92" s="746"/>
      <c r="C92" s="15"/>
      <c r="D92" s="53"/>
      <c r="E92" s="50">
        <v>21</v>
      </c>
      <c r="F92" s="51" t="s">
        <v>101</v>
      </c>
      <c r="G92" s="34" t="s">
        <v>214</v>
      </c>
      <c r="H92" s="34" t="s">
        <v>212</v>
      </c>
      <c r="I92" s="98">
        <v>0</v>
      </c>
      <c r="J92" s="34" t="s">
        <v>236</v>
      </c>
      <c r="K92" s="35"/>
      <c r="L92" s="35"/>
      <c r="M92" s="109"/>
      <c r="N92" s="91"/>
    </row>
    <row r="93" spans="1:14" ht="12.75" hidden="1" customHeight="1">
      <c r="A93" s="758"/>
      <c r="B93" s="746"/>
      <c r="C93" s="15"/>
      <c r="D93" s="1"/>
      <c r="E93" s="50">
        <v>22</v>
      </c>
      <c r="F93" s="51" t="s">
        <v>102</v>
      </c>
      <c r="G93" s="34" t="s">
        <v>214</v>
      </c>
      <c r="H93" s="34" t="s">
        <v>212</v>
      </c>
      <c r="I93" s="98">
        <v>0</v>
      </c>
      <c r="J93" s="34" t="s">
        <v>220</v>
      </c>
      <c r="K93" s="35"/>
      <c r="L93" s="35" t="s">
        <v>229</v>
      </c>
      <c r="M93" s="109"/>
      <c r="N93" s="91"/>
    </row>
    <row r="94" spans="1:14" ht="12.75" hidden="1" customHeight="1">
      <c r="A94" s="758"/>
      <c r="B94" s="746"/>
      <c r="C94" s="15"/>
      <c r="D94" s="1"/>
      <c r="E94" s="50">
        <v>23</v>
      </c>
      <c r="F94" s="51" t="s">
        <v>103</v>
      </c>
      <c r="G94" s="34" t="s">
        <v>214</v>
      </c>
      <c r="H94" s="34" t="s">
        <v>212</v>
      </c>
      <c r="I94" s="98">
        <v>0</v>
      </c>
      <c r="J94" s="34" t="s">
        <v>220</v>
      </c>
      <c r="K94" s="35"/>
      <c r="L94" s="35" t="s">
        <v>229</v>
      </c>
      <c r="M94" s="109"/>
      <c r="N94" s="91"/>
    </row>
    <row r="95" spans="1:14" ht="12.75" hidden="1" customHeight="1">
      <c r="A95" s="758"/>
      <c r="B95" s="746"/>
      <c r="C95" s="15"/>
      <c r="D95" s="1"/>
      <c r="E95" s="50">
        <v>24</v>
      </c>
      <c r="F95" s="51" t="s">
        <v>104</v>
      </c>
      <c r="G95" s="34" t="s">
        <v>214</v>
      </c>
      <c r="H95" s="34" t="s">
        <v>212</v>
      </c>
      <c r="I95" s="98">
        <v>0</v>
      </c>
      <c r="J95" s="34" t="s">
        <v>236</v>
      </c>
      <c r="K95" s="35"/>
      <c r="L95" s="35"/>
      <c r="M95" s="109"/>
      <c r="N95" s="101"/>
    </row>
    <row r="96" spans="1:14" ht="12.75" hidden="1" customHeight="1">
      <c r="A96" s="758"/>
      <c r="B96" s="746"/>
      <c r="C96" s="15"/>
      <c r="D96" s="1"/>
      <c r="E96" s="50">
        <v>25</v>
      </c>
      <c r="F96" s="51" t="s">
        <v>105</v>
      </c>
      <c r="G96" s="34" t="s">
        <v>214</v>
      </c>
      <c r="H96" s="34" t="s">
        <v>212</v>
      </c>
      <c r="I96" s="98">
        <v>18904000</v>
      </c>
      <c r="J96" s="34" t="s">
        <v>220</v>
      </c>
      <c r="K96" s="35"/>
      <c r="L96" s="35" t="s">
        <v>229</v>
      </c>
      <c r="M96" s="109"/>
      <c r="N96" s="101"/>
    </row>
    <row r="97" spans="1:14" ht="12.75" hidden="1" customHeight="1">
      <c r="A97" s="758"/>
      <c r="B97" s="746"/>
      <c r="C97" s="15"/>
      <c r="D97" s="1"/>
      <c r="E97" s="50">
        <v>26</v>
      </c>
      <c r="F97" s="51" t="s">
        <v>106</v>
      </c>
      <c r="G97" s="34" t="s">
        <v>214</v>
      </c>
      <c r="H97" s="34" t="s">
        <v>212</v>
      </c>
      <c r="I97" s="98">
        <v>0</v>
      </c>
      <c r="J97" s="34" t="s">
        <v>236</v>
      </c>
      <c r="K97" s="35"/>
      <c r="L97" s="35"/>
      <c r="M97" s="109"/>
      <c r="N97" s="101"/>
    </row>
    <row r="98" spans="1:14" ht="12.75" hidden="1" customHeight="1">
      <c r="A98" s="758"/>
      <c r="B98" s="746"/>
      <c r="C98" s="15"/>
      <c r="D98" s="1"/>
      <c r="E98" s="50">
        <v>27</v>
      </c>
      <c r="F98" s="51" t="s">
        <v>107</v>
      </c>
      <c r="G98" s="34" t="s">
        <v>214</v>
      </c>
      <c r="H98" s="34" t="s">
        <v>212</v>
      </c>
      <c r="I98" s="98">
        <v>0</v>
      </c>
      <c r="J98" s="20" t="s">
        <v>220</v>
      </c>
      <c r="K98" s="21"/>
      <c r="L98" s="35" t="s">
        <v>229</v>
      </c>
      <c r="M98" s="109"/>
      <c r="N98" s="101"/>
    </row>
    <row r="99" spans="1:14" ht="12.75" hidden="1" customHeight="1">
      <c r="A99" s="758"/>
      <c r="B99" s="746"/>
      <c r="C99" s="15"/>
      <c r="D99" s="1"/>
      <c r="E99" s="50">
        <v>28</v>
      </c>
      <c r="F99" s="51" t="s">
        <v>108</v>
      </c>
      <c r="G99" s="34" t="s">
        <v>214</v>
      </c>
      <c r="H99" s="34" t="s">
        <v>212</v>
      </c>
      <c r="I99" s="98">
        <v>0</v>
      </c>
      <c r="J99" s="20" t="s">
        <v>220</v>
      </c>
      <c r="K99" s="21"/>
      <c r="L99" s="35" t="s">
        <v>229</v>
      </c>
      <c r="M99" s="109"/>
      <c r="N99" s="91"/>
    </row>
    <row r="100" spans="1:14" ht="12.75" hidden="1" customHeight="1">
      <c r="A100" s="758"/>
      <c r="B100" s="746"/>
      <c r="C100" s="15"/>
      <c r="D100" s="1"/>
      <c r="E100" s="50">
        <v>29</v>
      </c>
      <c r="F100" s="51" t="s">
        <v>217</v>
      </c>
      <c r="G100" s="34" t="s">
        <v>214</v>
      </c>
      <c r="H100" s="34" t="s">
        <v>212</v>
      </c>
      <c r="I100" s="98">
        <v>0</v>
      </c>
      <c r="J100" s="20" t="s">
        <v>220</v>
      </c>
      <c r="K100" s="21"/>
      <c r="L100" s="35" t="s">
        <v>229</v>
      </c>
      <c r="M100" s="109"/>
      <c r="N100" s="101"/>
    </row>
    <row r="101" spans="1:14" ht="12.75" hidden="1" customHeight="1">
      <c r="A101" s="758"/>
      <c r="B101" s="746"/>
      <c r="C101" s="15"/>
      <c r="D101" s="1"/>
      <c r="E101" s="50">
        <v>30</v>
      </c>
      <c r="F101" s="51" t="s">
        <v>109</v>
      </c>
      <c r="G101" s="34" t="s">
        <v>214</v>
      </c>
      <c r="H101" s="34" t="s">
        <v>212</v>
      </c>
      <c r="I101" s="98">
        <v>12602000</v>
      </c>
      <c r="J101" s="20" t="s">
        <v>220</v>
      </c>
      <c r="K101" s="21"/>
      <c r="L101" s="35" t="s">
        <v>229</v>
      </c>
      <c r="M101" s="109"/>
      <c r="N101" s="101"/>
    </row>
    <row r="102" spans="1:14" ht="12.75" hidden="1" customHeight="1">
      <c r="A102" s="758"/>
      <c r="B102" s="746"/>
      <c r="C102" s="15"/>
      <c r="D102" s="1"/>
      <c r="E102" s="50">
        <v>31</v>
      </c>
      <c r="F102" s="51" t="s">
        <v>218</v>
      </c>
      <c r="G102" s="34" t="s">
        <v>214</v>
      </c>
      <c r="H102" s="34" t="s">
        <v>212</v>
      </c>
      <c r="I102" s="98">
        <v>12602000</v>
      </c>
      <c r="J102" s="20" t="s">
        <v>220</v>
      </c>
      <c r="K102" s="21"/>
      <c r="L102" s="35" t="s">
        <v>229</v>
      </c>
      <c r="M102" s="109"/>
      <c r="N102" s="101"/>
    </row>
    <row r="103" spans="1:14" ht="12.75" hidden="1" customHeight="1">
      <c r="A103" s="758"/>
      <c r="B103" s="746"/>
      <c r="C103" s="15"/>
      <c r="D103" s="1"/>
      <c r="E103" s="50">
        <v>32</v>
      </c>
      <c r="F103" s="51" t="s">
        <v>110</v>
      </c>
      <c r="G103" s="34" t="s">
        <v>214</v>
      </c>
      <c r="H103" s="34" t="s">
        <v>212</v>
      </c>
      <c r="I103" s="98">
        <v>0</v>
      </c>
      <c r="J103" s="34" t="s">
        <v>236</v>
      </c>
      <c r="K103" s="35"/>
      <c r="L103" s="35"/>
      <c r="M103" s="109"/>
      <c r="N103" s="91"/>
    </row>
    <row r="104" spans="1:14" ht="12.75" hidden="1" customHeight="1">
      <c r="A104" s="758"/>
      <c r="B104" s="746"/>
      <c r="C104" s="15"/>
      <c r="D104" s="1"/>
      <c r="E104" s="50">
        <v>33</v>
      </c>
      <c r="F104" s="51" t="s">
        <v>111</v>
      </c>
      <c r="G104" s="34" t="s">
        <v>214</v>
      </c>
      <c r="H104" s="34" t="s">
        <v>212</v>
      </c>
      <c r="I104" s="98">
        <v>0</v>
      </c>
      <c r="J104" s="34" t="s">
        <v>236</v>
      </c>
      <c r="K104" s="35"/>
      <c r="L104" s="35"/>
      <c r="M104" s="109"/>
      <c r="N104" s="101"/>
    </row>
    <row r="105" spans="1:14" ht="12.75" hidden="1" customHeight="1">
      <c r="A105" s="758"/>
      <c r="B105" s="746"/>
      <c r="C105" s="15"/>
      <c r="D105" s="1"/>
      <c r="E105" s="50">
        <v>34</v>
      </c>
      <c r="F105" s="51" t="s">
        <v>219</v>
      </c>
      <c r="G105" s="34" t="s">
        <v>214</v>
      </c>
      <c r="H105" s="34" t="s">
        <v>212</v>
      </c>
      <c r="I105" s="98">
        <v>0</v>
      </c>
      <c r="J105" s="34" t="s">
        <v>236</v>
      </c>
      <c r="K105" s="35"/>
      <c r="L105" s="35"/>
      <c r="M105" s="109"/>
      <c r="N105" s="91"/>
    </row>
    <row r="106" spans="1:14" ht="12.75" hidden="1" customHeight="1">
      <c r="A106" s="758"/>
      <c r="B106" s="746"/>
      <c r="C106" s="15"/>
      <c r="D106" s="1"/>
      <c r="E106" s="50">
        <v>35</v>
      </c>
      <c r="F106" s="51" t="s">
        <v>112</v>
      </c>
      <c r="G106" s="34" t="s">
        <v>214</v>
      </c>
      <c r="H106" s="20" t="s">
        <v>212</v>
      </c>
      <c r="I106" s="98">
        <v>0</v>
      </c>
      <c r="J106" s="34" t="s">
        <v>236</v>
      </c>
      <c r="K106" s="21"/>
      <c r="L106" s="21"/>
      <c r="M106" s="108"/>
      <c r="N106" s="100"/>
    </row>
    <row r="107" spans="1:14" ht="12.75" hidden="1" customHeight="1">
      <c r="A107" s="758"/>
      <c r="B107" s="746"/>
      <c r="C107" s="15"/>
      <c r="D107" s="1"/>
      <c r="E107" s="50">
        <v>36</v>
      </c>
      <c r="F107" s="51" t="s">
        <v>113</v>
      </c>
      <c r="G107" s="34" t="s">
        <v>214</v>
      </c>
      <c r="H107" s="20" t="s">
        <v>212</v>
      </c>
      <c r="I107" s="98">
        <v>113424000</v>
      </c>
      <c r="J107" s="20" t="s">
        <v>220</v>
      </c>
      <c r="K107" s="21"/>
      <c r="L107" s="35" t="s">
        <v>229</v>
      </c>
      <c r="M107" s="108"/>
      <c r="N107" s="91"/>
    </row>
    <row r="108" spans="1:14" ht="12.75" hidden="1" customHeight="1">
      <c r="A108" s="758"/>
      <c r="B108" s="746"/>
      <c r="C108" s="15"/>
      <c r="D108" s="54"/>
      <c r="E108" s="50">
        <v>37</v>
      </c>
      <c r="F108" s="51" t="s">
        <v>114</v>
      </c>
      <c r="G108" s="34" t="s">
        <v>214</v>
      </c>
      <c r="H108" s="34" t="s">
        <v>212</v>
      </c>
      <c r="I108" s="98">
        <v>12602000</v>
      </c>
      <c r="J108" s="20" t="s">
        <v>220</v>
      </c>
      <c r="K108" s="21"/>
      <c r="L108" s="35" t="s">
        <v>229</v>
      </c>
      <c r="M108" s="108"/>
      <c r="N108" s="100"/>
    </row>
    <row r="109" spans="1:14" ht="12.75" hidden="1" customHeight="1">
      <c r="A109" s="758"/>
      <c r="B109" s="746"/>
      <c r="C109" s="15"/>
      <c r="D109" s="54"/>
      <c r="E109" s="50">
        <v>38</v>
      </c>
      <c r="F109" s="51" t="s">
        <v>115</v>
      </c>
      <c r="G109" s="34" t="s">
        <v>214</v>
      </c>
      <c r="H109" s="34" t="s">
        <v>212</v>
      </c>
      <c r="I109" s="97">
        <v>0</v>
      </c>
      <c r="J109" s="20" t="s">
        <v>220</v>
      </c>
      <c r="K109" s="21"/>
      <c r="L109" s="35" t="s">
        <v>229</v>
      </c>
      <c r="M109" s="108"/>
      <c r="N109" s="100"/>
    </row>
    <row r="110" spans="1:14" ht="12.75" hidden="1" customHeight="1">
      <c r="A110" s="758"/>
      <c r="B110" s="746"/>
      <c r="C110" s="15"/>
      <c r="D110" s="54"/>
      <c r="E110" s="50">
        <v>39</v>
      </c>
      <c r="F110" s="51" t="s">
        <v>116</v>
      </c>
      <c r="G110" s="34" t="s">
        <v>214</v>
      </c>
      <c r="H110" s="20" t="s">
        <v>212</v>
      </c>
      <c r="I110" s="98">
        <v>6301000</v>
      </c>
      <c r="J110" s="20" t="s">
        <v>220</v>
      </c>
      <c r="K110" s="21"/>
      <c r="L110" s="35" t="s">
        <v>229</v>
      </c>
      <c r="M110" s="108"/>
      <c r="N110" s="91"/>
    </row>
    <row r="111" spans="1:14" ht="12.75" hidden="1" customHeight="1">
      <c r="A111" s="758"/>
      <c r="B111" s="746"/>
      <c r="C111" s="15"/>
      <c r="D111" s="54"/>
      <c r="E111" s="50">
        <v>40</v>
      </c>
      <c r="F111" s="55" t="s">
        <v>117</v>
      </c>
      <c r="G111" s="34" t="s">
        <v>214</v>
      </c>
      <c r="H111" s="20" t="s">
        <v>212</v>
      </c>
      <c r="I111" s="98">
        <v>0</v>
      </c>
      <c r="J111" s="20" t="s">
        <v>236</v>
      </c>
      <c r="K111" s="21"/>
      <c r="L111" s="35"/>
      <c r="M111" s="108"/>
      <c r="N111" s="91"/>
    </row>
    <row r="112" spans="1:14" ht="12.75" hidden="1" customHeight="1">
      <c r="A112" s="758"/>
      <c r="B112" s="746"/>
      <c r="C112" s="15"/>
      <c r="D112" s="1"/>
      <c r="E112" s="56">
        <v>41</v>
      </c>
      <c r="F112" s="57" t="s">
        <v>118</v>
      </c>
      <c r="G112" s="34" t="s">
        <v>214</v>
      </c>
      <c r="H112" s="20" t="s">
        <v>212</v>
      </c>
      <c r="I112" s="98">
        <v>0</v>
      </c>
      <c r="J112" s="20" t="s">
        <v>236</v>
      </c>
      <c r="K112" s="21"/>
      <c r="L112" s="35"/>
      <c r="M112" s="108"/>
      <c r="N112" s="100"/>
    </row>
    <row r="113" spans="1:14" ht="12.75" hidden="1" customHeight="1">
      <c r="A113" s="758"/>
      <c r="B113" s="746"/>
      <c r="C113" s="15"/>
      <c r="D113" s="1"/>
      <c r="E113" s="56">
        <v>42</v>
      </c>
      <c r="F113" s="57" t="s">
        <v>119</v>
      </c>
      <c r="G113" s="34" t="s">
        <v>214</v>
      </c>
      <c r="H113" s="20" t="s">
        <v>212</v>
      </c>
      <c r="I113" s="98">
        <v>0</v>
      </c>
      <c r="J113" s="20" t="s">
        <v>220</v>
      </c>
      <c r="K113" s="21"/>
      <c r="L113" s="35" t="s">
        <v>229</v>
      </c>
      <c r="M113" s="108"/>
      <c r="N113" s="100"/>
    </row>
    <row r="114" spans="1:14" ht="12.75" hidden="1" customHeight="1">
      <c r="A114" s="758"/>
      <c r="B114" s="746"/>
      <c r="C114" s="15"/>
      <c r="D114" s="1"/>
      <c r="E114" s="56">
        <v>43</v>
      </c>
      <c r="F114" s="57" t="s">
        <v>120</v>
      </c>
      <c r="G114" s="34" t="s">
        <v>214</v>
      </c>
      <c r="H114" s="20" t="s">
        <v>212</v>
      </c>
      <c r="I114" s="98">
        <v>0</v>
      </c>
      <c r="J114" s="20" t="s">
        <v>220</v>
      </c>
      <c r="K114" s="21"/>
      <c r="L114" s="35" t="s">
        <v>229</v>
      </c>
      <c r="M114" s="108"/>
      <c r="N114" s="100"/>
    </row>
    <row r="115" spans="1:14" ht="12.75" hidden="1" customHeight="1">
      <c r="A115" s="758"/>
      <c r="B115" s="746"/>
      <c r="C115" s="15"/>
      <c r="D115" s="54"/>
      <c r="E115" s="58">
        <v>44</v>
      </c>
      <c r="F115" s="55" t="s">
        <v>121</v>
      </c>
      <c r="G115" s="34" t="s">
        <v>214</v>
      </c>
      <c r="H115" s="20" t="s">
        <v>212</v>
      </c>
      <c r="I115" s="98">
        <v>6301000</v>
      </c>
      <c r="J115" s="20" t="s">
        <v>220</v>
      </c>
      <c r="K115" s="21"/>
      <c r="L115" s="35" t="s">
        <v>229</v>
      </c>
      <c r="M115" s="108"/>
      <c r="N115" s="100"/>
    </row>
    <row r="116" spans="1:14" ht="12.75" hidden="1" customHeight="1">
      <c r="A116" s="758"/>
      <c r="B116" s="746"/>
      <c r="C116" s="15"/>
      <c r="D116" s="1"/>
      <c r="E116" s="56">
        <v>45</v>
      </c>
      <c r="F116" s="57" t="s">
        <v>123</v>
      </c>
      <c r="G116" s="34" t="s">
        <v>214</v>
      </c>
      <c r="H116" s="20" t="s">
        <v>212</v>
      </c>
      <c r="I116" s="98">
        <v>0</v>
      </c>
      <c r="J116" s="20" t="s">
        <v>220</v>
      </c>
      <c r="K116" s="21"/>
      <c r="L116" s="35" t="s">
        <v>229</v>
      </c>
      <c r="M116" s="108"/>
      <c r="N116" s="100"/>
    </row>
    <row r="117" spans="1:14" ht="12.75" hidden="1" customHeight="1">
      <c r="A117" s="758"/>
      <c r="B117" s="746"/>
      <c r="C117" s="15"/>
      <c r="D117" s="1"/>
      <c r="E117" s="56"/>
      <c r="F117" s="57"/>
      <c r="G117" s="34"/>
      <c r="H117" s="20"/>
      <c r="I117" s="97"/>
      <c r="J117" s="20"/>
      <c r="K117" s="21"/>
      <c r="L117" s="35"/>
      <c r="M117" s="108"/>
      <c r="N117" s="100"/>
    </row>
    <row r="118" spans="1:14" ht="12.75" hidden="1" customHeight="1">
      <c r="A118" s="758"/>
      <c r="B118" s="746"/>
      <c r="C118" s="15">
        <v>2</v>
      </c>
      <c r="D118" s="1" t="s">
        <v>207</v>
      </c>
      <c r="E118" s="56">
        <v>1</v>
      </c>
      <c r="F118" s="57" t="s">
        <v>124</v>
      </c>
      <c r="G118" s="34" t="s">
        <v>214</v>
      </c>
      <c r="H118" s="20" t="s">
        <v>212</v>
      </c>
      <c r="I118" s="97">
        <v>59232000</v>
      </c>
      <c r="J118" s="20" t="s">
        <v>220</v>
      </c>
      <c r="K118" s="21"/>
      <c r="L118" s="35" t="s">
        <v>229</v>
      </c>
      <c r="M118" s="108"/>
      <c r="N118" s="100"/>
    </row>
    <row r="119" spans="1:14" ht="12.75" hidden="1" customHeight="1">
      <c r="A119" s="758"/>
      <c r="B119" s="746"/>
      <c r="C119" s="15"/>
      <c r="D119" s="1"/>
      <c r="E119" s="56">
        <v>2</v>
      </c>
      <c r="F119" s="57" t="s">
        <v>125</v>
      </c>
      <c r="G119" s="34" t="s">
        <v>214</v>
      </c>
      <c r="H119" s="20" t="s">
        <v>212</v>
      </c>
      <c r="I119" s="97">
        <v>7561000</v>
      </c>
      <c r="J119" s="20" t="s">
        <v>220</v>
      </c>
      <c r="K119" s="21"/>
      <c r="L119" s="35" t="s">
        <v>229</v>
      </c>
      <c r="M119" s="108"/>
      <c r="N119" s="100"/>
    </row>
    <row r="120" spans="1:14" ht="12.75" hidden="1" customHeight="1">
      <c r="A120" s="758"/>
      <c r="B120" s="746"/>
      <c r="C120" s="15"/>
      <c r="D120" s="1"/>
      <c r="E120" s="56">
        <v>3</v>
      </c>
      <c r="F120" s="59" t="s">
        <v>221</v>
      </c>
      <c r="G120" s="34" t="s">
        <v>214</v>
      </c>
      <c r="H120" s="20" t="s">
        <v>212</v>
      </c>
      <c r="I120" s="97">
        <v>12602000</v>
      </c>
      <c r="J120" s="20" t="s">
        <v>220</v>
      </c>
      <c r="K120" s="21"/>
      <c r="L120" s="35" t="s">
        <v>229</v>
      </c>
      <c r="M120" s="108"/>
      <c r="N120" s="100"/>
    </row>
    <row r="121" spans="1:14" ht="12.75" hidden="1" customHeight="1">
      <c r="A121" s="758"/>
      <c r="B121" s="746"/>
      <c r="C121" s="15"/>
      <c r="D121" s="1"/>
      <c r="E121" s="56">
        <v>4</v>
      </c>
      <c r="F121" s="59" t="s">
        <v>126</v>
      </c>
      <c r="G121" s="34" t="s">
        <v>214</v>
      </c>
      <c r="H121" s="20" t="s">
        <v>212</v>
      </c>
      <c r="I121" s="97">
        <v>12602000</v>
      </c>
      <c r="J121" s="20" t="s">
        <v>220</v>
      </c>
      <c r="K121" s="21"/>
      <c r="L121" s="35" t="s">
        <v>229</v>
      </c>
      <c r="M121" s="108"/>
      <c r="N121" s="100"/>
    </row>
    <row r="122" spans="1:14" ht="12.75" hidden="1" customHeight="1">
      <c r="A122" s="758"/>
      <c r="B122" s="746"/>
      <c r="C122" s="15"/>
      <c r="D122" s="54"/>
      <c r="E122" s="56">
        <v>5</v>
      </c>
      <c r="F122" s="57" t="s">
        <v>127</v>
      </c>
      <c r="G122" s="34" t="s">
        <v>214</v>
      </c>
      <c r="H122" s="20" t="s">
        <v>212</v>
      </c>
      <c r="I122" s="98">
        <v>0</v>
      </c>
      <c r="J122" s="20" t="s">
        <v>220</v>
      </c>
      <c r="K122" s="21"/>
      <c r="L122" s="35" t="s">
        <v>229</v>
      </c>
      <c r="M122" s="108"/>
      <c r="N122" s="91"/>
    </row>
    <row r="123" spans="1:14" ht="12.75" hidden="1" customHeight="1">
      <c r="A123" s="758"/>
      <c r="B123" s="746"/>
      <c r="C123" s="15"/>
      <c r="D123" s="54"/>
      <c r="E123" s="56">
        <v>6</v>
      </c>
      <c r="F123" s="55" t="s">
        <v>128</v>
      </c>
      <c r="G123" s="34" t="s">
        <v>214</v>
      </c>
      <c r="H123" s="20" t="s">
        <v>212</v>
      </c>
      <c r="I123" s="98">
        <v>25205000</v>
      </c>
      <c r="J123" s="20" t="s">
        <v>220</v>
      </c>
      <c r="K123" s="21"/>
      <c r="L123" s="35" t="s">
        <v>229</v>
      </c>
      <c r="M123" s="108"/>
      <c r="N123" s="100"/>
    </row>
    <row r="124" spans="1:14" ht="12.75" hidden="1" customHeight="1">
      <c r="A124" s="758"/>
      <c r="B124" s="746"/>
      <c r="C124" s="15"/>
      <c r="D124" s="54"/>
      <c r="E124" s="56">
        <v>7</v>
      </c>
      <c r="F124" s="55" t="s">
        <v>129</v>
      </c>
      <c r="G124" s="34" t="s">
        <v>214</v>
      </c>
      <c r="H124" s="20" t="s">
        <v>212</v>
      </c>
      <c r="I124" s="98">
        <v>63013000</v>
      </c>
      <c r="J124" s="20" t="s">
        <v>220</v>
      </c>
      <c r="K124" s="21"/>
      <c r="L124" s="35" t="s">
        <v>229</v>
      </c>
      <c r="M124" s="108"/>
      <c r="N124" s="91"/>
    </row>
    <row r="125" spans="1:14" ht="12.75" hidden="1" customHeight="1">
      <c r="A125" s="758"/>
      <c r="B125" s="746"/>
      <c r="C125" s="15"/>
      <c r="D125" s="54"/>
      <c r="E125" s="56">
        <v>8</v>
      </c>
      <c r="F125" s="55" t="s">
        <v>130</v>
      </c>
      <c r="G125" s="34" t="s">
        <v>214</v>
      </c>
      <c r="H125" s="20" t="s">
        <v>212</v>
      </c>
      <c r="I125" s="98">
        <v>25205000</v>
      </c>
      <c r="J125" s="34" t="s">
        <v>220</v>
      </c>
      <c r="K125" s="35"/>
      <c r="L125" s="35" t="s">
        <v>229</v>
      </c>
      <c r="M125" s="108"/>
      <c r="N125" s="100"/>
    </row>
    <row r="126" spans="1:14" ht="12.75" hidden="1" customHeight="1">
      <c r="A126" s="758"/>
      <c r="B126" s="746"/>
      <c r="C126" s="15"/>
      <c r="D126" s="54"/>
      <c r="E126" s="56">
        <v>9</v>
      </c>
      <c r="F126" s="55" t="s">
        <v>131</v>
      </c>
      <c r="G126" s="34" t="s">
        <v>214</v>
      </c>
      <c r="H126" s="20" t="s">
        <v>212</v>
      </c>
      <c r="I126" s="97">
        <v>0</v>
      </c>
      <c r="J126" s="20" t="s">
        <v>236</v>
      </c>
      <c r="K126" s="21"/>
      <c r="L126" s="35"/>
      <c r="M126" s="108"/>
      <c r="N126" s="100"/>
    </row>
    <row r="127" spans="1:14" ht="12.75" hidden="1" customHeight="1">
      <c r="A127" s="758"/>
      <c r="B127" s="746"/>
      <c r="C127" s="15"/>
      <c r="D127" s="54"/>
      <c r="E127" s="56">
        <v>10</v>
      </c>
      <c r="F127" s="55" t="s">
        <v>132</v>
      </c>
      <c r="G127" s="34" t="s">
        <v>214</v>
      </c>
      <c r="H127" s="20" t="s">
        <v>212</v>
      </c>
      <c r="I127" s="98">
        <v>0</v>
      </c>
      <c r="J127" s="20" t="s">
        <v>236</v>
      </c>
      <c r="K127" s="21"/>
      <c r="L127" s="35"/>
      <c r="M127" s="108"/>
      <c r="N127" s="100"/>
    </row>
    <row r="128" spans="1:14" ht="12.75" hidden="1" customHeight="1">
      <c r="A128" s="758"/>
      <c r="B128" s="746"/>
      <c r="C128" s="15"/>
      <c r="D128" s="54"/>
      <c r="E128" s="56">
        <v>11</v>
      </c>
      <c r="F128" s="55" t="s">
        <v>133</v>
      </c>
      <c r="G128" s="34" t="s">
        <v>214</v>
      </c>
      <c r="H128" s="20" t="s">
        <v>212</v>
      </c>
      <c r="I128" s="97">
        <v>63013000</v>
      </c>
      <c r="J128" s="20" t="s">
        <v>220</v>
      </c>
      <c r="K128" s="21"/>
      <c r="L128" s="35" t="s">
        <v>229</v>
      </c>
      <c r="M128" s="108"/>
      <c r="N128" s="100"/>
    </row>
    <row r="129" spans="1:14" ht="12.75" hidden="1" customHeight="1">
      <c r="A129" s="758"/>
      <c r="B129" s="746"/>
      <c r="C129" s="15"/>
      <c r="D129" s="54"/>
      <c r="E129" s="56">
        <v>12</v>
      </c>
      <c r="F129" s="55" t="s">
        <v>134</v>
      </c>
      <c r="G129" s="34" t="s">
        <v>214</v>
      </c>
      <c r="H129" s="20" t="s">
        <v>212</v>
      </c>
      <c r="I129" s="98">
        <v>12602000</v>
      </c>
      <c r="J129" s="20" t="s">
        <v>220</v>
      </c>
      <c r="K129" s="21"/>
      <c r="L129" s="35" t="s">
        <v>229</v>
      </c>
      <c r="M129" s="108"/>
      <c r="N129" s="100"/>
    </row>
    <row r="130" spans="1:14" ht="12.75" hidden="1" customHeight="1">
      <c r="A130" s="758"/>
      <c r="B130" s="746"/>
      <c r="C130" s="15"/>
      <c r="D130" s="54"/>
      <c r="E130" s="56">
        <v>13</v>
      </c>
      <c r="F130" s="55" t="s">
        <v>135</v>
      </c>
      <c r="G130" s="34" t="s">
        <v>214</v>
      </c>
      <c r="H130" s="20" t="s">
        <v>212</v>
      </c>
      <c r="I130" s="98">
        <v>0</v>
      </c>
      <c r="J130" s="20" t="s">
        <v>236</v>
      </c>
      <c r="K130" s="21"/>
      <c r="L130" s="35"/>
      <c r="M130" s="108"/>
      <c r="N130" s="100"/>
    </row>
    <row r="131" spans="1:14" ht="12.75" hidden="1" customHeight="1">
      <c r="A131" s="758"/>
      <c r="B131" s="746"/>
      <c r="C131" s="15"/>
      <c r="D131" s="54"/>
      <c r="E131" s="56">
        <v>14</v>
      </c>
      <c r="F131" s="55" t="s">
        <v>136</v>
      </c>
      <c r="G131" s="34" t="s">
        <v>214</v>
      </c>
      <c r="H131" s="20" t="s">
        <v>212</v>
      </c>
      <c r="I131" s="98">
        <v>0</v>
      </c>
      <c r="J131" s="20" t="s">
        <v>220</v>
      </c>
      <c r="K131" s="21"/>
      <c r="L131" s="35" t="s">
        <v>229</v>
      </c>
      <c r="M131" s="108"/>
      <c r="N131" s="100"/>
    </row>
    <row r="132" spans="1:14" ht="12.75" hidden="1" customHeight="1">
      <c r="A132" s="758"/>
      <c r="B132" s="746"/>
      <c r="C132" s="15"/>
      <c r="D132" s="54"/>
      <c r="E132" s="56">
        <v>15</v>
      </c>
      <c r="F132" s="55" t="s">
        <v>137</v>
      </c>
      <c r="G132" s="34" t="s">
        <v>214</v>
      </c>
      <c r="H132" s="20" t="s">
        <v>212</v>
      </c>
      <c r="I132" s="98">
        <v>0</v>
      </c>
      <c r="J132" s="20" t="s">
        <v>236</v>
      </c>
      <c r="K132" s="21"/>
      <c r="L132" s="35"/>
      <c r="M132" s="108"/>
      <c r="N132" s="100"/>
    </row>
    <row r="133" spans="1:14" ht="12.75" hidden="1" customHeight="1">
      <c r="A133" s="758"/>
      <c r="B133" s="746"/>
      <c r="C133" s="15"/>
      <c r="D133" s="54"/>
      <c r="E133" s="56">
        <v>16</v>
      </c>
      <c r="F133" s="55" t="s">
        <v>138</v>
      </c>
      <c r="G133" s="34" t="s">
        <v>214</v>
      </c>
      <c r="H133" s="20" t="s">
        <v>212</v>
      </c>
      <c r="I133" s="98">
        <v>0</v>
      </c>
      <c r="J133" s="20" t="s">
        <v>220</v>
      </c>
      <c r="K133" s="21"/>
      <c r="L133" s="35" t="s">
        <v>229</v>
      </c>
      <c r="M133" s="108"/>
      <c r="N133" s="91"/>
    </row>
    <row r="134" spans="1:14" ht="12.75" hidden="1" customHeight="1">
      <c r="A134" s="758"/>
      <c r="B134" s="746"/>
      <c r="C134" s="15"/>
      <c r="D134" s="54"/>
      <c r="E134" s="56">
        <v>17</v>
      </c>
      <c r="F134" s="55" t="s">
        <v>139</v>
      </c>
      <c r="G134" s="34" t="s">
        <v>214</v>
      </c>
      <c r="H134" s="20" t="s">
        <v>212</v>
      </c>
      <c r="I134" s="98">
        <v>0</v>
      </c>
      <c r="J134" s="20" t="s">
        <v>236</v>
      </c>
      <c r="K134" s="21"/>
      <c r="L134" s="35"/>
      <c r="M134" s="108"/>
      <c r="N134" s="91"/>
    </row>
    <row r="135" spans="1:14" ht="12.75" hidden="1" customHeight="1">
      <c r="A135" s="758"/>
      <c r="B135" s="746"/>
      <c r="C135" s="15"/>
      <c r="D135" s="54"/>
      <c r="E135" s="56">
        <v>18</v>
      </c>
      <c r="F135" s="55" t="s">
        <v>140</v>
      </c>
      <c r="G135" s="34" t="s">
        <v>214</v>
      </c>
      <c r="H135" s="20" t="s">
        <v>212</v>
      </c>
      <c r="I135" s="98">
        <v>113424000</v>
      </c>
      <c r="J135" s="34" t="s">
        <v>220</v>
      </c>
      <c r="K135" s="35"/>
      <c r="L135" s="35" t="s">
        <v>229</v>
      </c>
      <c r="M135" s="108"/>
      <c r="N135" s="100"/>
    </row>
    <row r="136" spans="1:14" ht="12.75" hidden="1" customHeight="1">
      <c r="A136" s="758"/>
      <c r="B136" s="746"/>
      <c r="C136" s="15"/>
      <c r="D136" s="54"/>
      <c r="E136" s="56">
        <v>19</v>
      </c>
      <c r="F136" s="55" t="s">
        <v>141</v>
      </c>
      <c r="G136" s="34" t="s">
        <v>214</v>
      </c>
      <c r="H136" s="20" t="s">
        <v>212</v>
      </c>
      <c r="I136" s="98">
        <v>25205000</v>
      </c>
      <c r="J136" s="34" t="s">
        <v>220</v>
      </c>
      <c r="K136" s="35"/>
      <c r="L136" s="35" t="s">
        <v>229</v>
      </c>
      <c r="M136" s="108"/>
      <c r="N136" s="100"/>
    </row>
    <row r="137" spans="1:14" ht="12.75" hidden="1" customHeight="1">
      <c r="A137" s="758"/>
      <c r="B137" s="746"/>
      <c r="C137" s="15"/>
      <c r="D137" s="54"/>
      <c r="E137" s="56">
        <v>20</v>
      </c>
      <c r="F137" s="55" t="s">
        <v>142</v>
      </c>
      <c r="G137" s="34" t="s">
        <v>214</v>
      </c>
      <c r="H137" s="20" t="s">
        <v>212</v>
      </c>
      <c r="I137" s="97">
        <v>0</v>
      </c>
      <c r="J137" s="20" t="s">
        <v>220</v>
      </c>
      <c r="K137" s="21"/>
      <c r="L137" s="35" t="s">
        <v>229</v>
      </c>
      <c r="M137" s="108"/>
      <c r="N137" s="100"/>
    </row>
    <row r="138" spans="1:14" ht="12.75" hidden="1" customHeight="1">
      <c r="A138" s="758"/>
      <c r="B138" s="746"/>
      <c r="C138" s="15"/>
      <c r="D138" s="54"/>
      <c r="E138" s="56">
        <v>21</v>
      </c>
      <c r="F138" s="55" t="s">
        <v>143</v>
      </c>
      <c r="G138" s="34" t="s">
        <v>214</v>
      </c>
      <c r="H138" s="20" t="s">
        <v>212</v>
      </c>
      <c r="I138" s="98">
        <v>0</v>
      </c>
      <c r="J138" s="20" t="s">
        <v>220</v>
      </c>
      <c r="K138" s="21"/>
      <c r="L138" s="35" t="s">
        <v>229</v>
      </c>
      <c r="M138" s="108"/>
      <c r="N138" s="100"/>
    </row>
    <row r="139" spans="1:14" ht="12.75" hidden="1" customHeight="1">
      <c r="A139" s="758"/>
      <c r="B139" s="746"/>
      <c r="C139" s="15"/>
      <c r="D139" s="54"/>
      <c r="E139" s="56">
        <v>22</v>
      </c>
      <c r="F139" s="55" t="s">
        <v>144</v>
      </c>
      <c r="G139" s="34" t="s">
        <v>214</v>
      </c>
      <c r="H139" s="20" t="s">
        <v>212</v>
      </c>
      <c r="I139" s="98">
        <v>0</v>
      </c>
      <c r="J139" s="20" t="s">
        <v>236</v>
      </c>
      <c r="K139" s="21"/>
      <c r="L139" s="35"/>
      <c r="M139" s="108"/>
      <c r="N139" s="91"/>
    </row>
    <row r="140" spans="1:14" ht="12.75" hidden="1" customHeight="1">
      <c r="A140" s="758"/>
      <c r="B140" s="746"/>
      <c r="C140" s="15"/>
      <c r="D140" s="54"/>
      <c r="E140" s="56">
        <v>23</v>
      </c>
      <c r="F140" s="55" t="s">
        <v>145</v>
      </c>
      <c r="G140" s="34" t="s">
        <v>214</v>
      </c>
      <c r="H140" s="20" t="s">
        <v>212</v>
      </c>
      <c r="I140" s="98">
        <v>0</v>
      </c>
      <c r="J140" s="20" t="s">
        <v>236</v>
      </c>
      <c r="K140" s="21"/>
      <c r="L140" s="35"/>
      <c r="M140" s="108"/>
      <c r="N140" s="100"/>
    </row>
    <row r="141" spans="1:14" ht="12.75" hidden="1" customHeight="1">
      <c r="A141" s="758"/>
      <c r="B141" s="746"/>
      <c r="C141" s="15"/>
      <c r="D141" s="54"/>
      <c r="E141" s="56">
        <v>24</v>
      </c>
      <c r="F141" s="55" t="s">
        <v>146</v>
      </c>
      <c r="G141" s="34" t="s">
        <v>214</v>
      </c>
      <c r="H141" s="20" t="s">
        <v>212</v>
      </c>
      <c r="I141" s="97">
        <v>0</v>
      </c>
      <c r="J141" s="20" t="s">
        <v>236</v>
      </c>
      <c r="K141" s="21"/>
      <c r="L141" s="35"/>
      <c r="M141" s="108"/>
      <c r="N141" s="100"/>
    </row>
    <row r="142" spans="1:14" ht="12.75" hidden="1" customHeight="1">
      <c r="A142" s="758"/>
      <c r="B142" s="746"/>
      <c r="C142" s="15"/>
      <c r="D142" s="54"/>
      <c r="E142" s="56">
        <v>25</v>
      </c>
      <c r="F142" s="55" t="s">
        <v>147</v>
      </c>
      <c r="G142" s="34" t="s">
        <v>214</v>
      </c>
      <c r="H142" s="20" t="s">
        <v>212</v>
      </c>
      <c r="I142" s="98">
        <v>0</v>
      </c>
      <c r="J142" s="20" t="s">
        <v>236</v>
      </c>
      <c r="K142" s="21"/>
      <c r="L142" s="35"/>
      <c r="M142" s="108"/>
      <c r="N142" s="100"/>
    </row>
    <row r="143" spans="1:14" ht="12.75" hidden="1" customHeight="1">
      <c r="A143" s="758"/>
      <c r="B143" s="746"/>
      <c r="C143" s="15"/>
      <c r="D143" s="54"/>
      <c r="E143" s="56">
        <v>26</v>
      </c>
      <c r="F143" s="55" t="s">
        <v>148</v>
      </c>
      <c r="G143" s="34" t="s">
        <v>214</v>
      </c>
      <c r="H143" s="20" t="s">
        <v>212</v>
      </c>
      <c r="I143" s="98">
        <v>0</v>
      </c>
      <c r="J143" s="20" t="s">
        <v>236</v>
      </c>
      <c r="K143" s="21"/>
      <c r="L143" s="35"/>
      <c r="M143" s="108"/>
      <c r="N143" s="100"/>
    </row>
    <row r="144" spans="1:14" ht="12.75" hidden="1" customHeight="1">
      <c r="A144" s="758"/>
      <c r="B144" s="746"/>
      <c r="C144" s="15"/>
      <c r="D144" s="54"/>
      <c r="E144" s="56">
        <v>27</v>
      </c>
      <c r="F144" s="55" t="s">
        <v>149</v>
      </c>
      <c r="G144" s="34" t="s">
        <v>214</v>
      </c>
      <c r="H144" s="20" t="s">
        <v>212</v>
      </c>
      <c r="I144" s="98">
        <v>63013000</v>
      </c>
      <c r="J144" s="34" t="s">
        <v>220</v>
      </c>
      <c r="K144" s="35"/>
      <c r="L144" s="35" t="s">
        <v>229</v>
      </c>
      <c r="M144" s="108"/>
      <c r="N144" s="100"/>
    </row>
    <row r="145" spans="1:14" ht="12.75" hidden="1" customHeight="1">
      <c r="A145" s="758"/>
      <c r="B145" s="746"/>
      <c r="C145" s="15"/>
      <c r="D145" s="54"/>
      <c r="E145" s="56">
        <v>28</v>
      </c>
      <c r="F145" s="55" t="s">
        <v>150</v>
      </c>
      <c r="G145" s="34" t="s">
        <v>214</v>
      </c>
      <c r="H145" s="20" t="s">
        <v>212</v>
      </c>
      <c r="I145" s="98">
        <v>50410000</v>
      </c>
      <c r="J145" s="34" t="s">
        <v>220</v>
      </c>
      <c r="K145" s="35"/>
      <c r="L145" s="35" t="s">
        <v>229</v>
      </c>
      <c r="M145" s="108"/>
      <c r="N145" s="100"/>
    </row>
    <row r="146" spans="1:14" ht="12.75" hidden="1" customHeight="1">
      <c r="A146" s="758"/>
      <c r="B146" s="746"/>
      <c r="C146" s="15"/>
      <c r="D146" s="54"/>
      <c r="E146" s="56">
        <v>29</v>
      </c>
      <c r="F146" s="55" t="s">
        <v>151</v>
      </c>
      <c r="G146" s="34" t="s">
        <v>214</v>
      </c>
      <c r="H146" s="20" t="s">
        <v>212</v>
      </c>
      <c r="I146" s="98">
        <v>0</v>
      </c>
      <c r="J146" s="20" t="s">
        <v>236</v>
      </c>
      <c r="K146" s="21"/>
      <c r="L146" s="21"/>
      <c r="M146" s="108"/>
      <c r="N146" s="91"/>
    </row>
    <row r="147" spans="1:14" ht="12.75" hidden="1" customHeight="1">
      <c r="A147" s="758"/>
      <c r="B147" s="746"/>
      <c r="C147" s="15"/>
      <c r="D147" s="54"/>
      <c r="E147" s="56">
        <v>30</v>
      </c>
      <c r="F147" s="55" t="s">
        <v>152</v>
      </c>
      <c r="G147" s="34" t="s">
        <v>214</v>
      </c>
      <c r="H147" s="20" t="s">
        <v>212</v>
      </c>
      <c r="I147" s="98">
        <v>0</v>
      </c>
      <c r="J147" s="20" t="s">
        <v>236</v>
      </c>
      <c r="K147" s="21"/>
      <c r="L147" s="35"/>
      <c r="M147" s="108"/>
      <c r="N147" s="100"/>
    </row>
    <row r="148" spans="1:14" ht="12.75" hidden="1" customHeight="1">
      <c r="A148" s="758"/>
      <c r="B148" s="746"/>
      <c r="C148" s="15"/>
      <c r="D148" s="54"/>
      <c r="E148" s="56">
        <v>31</v>
      </c>
      <c r="F148" s="55" t="s">
        <v>153</v>
      </c>
      <c r="G148" s="34" t="s">
        <v>214</v>
      </c>
      <c r="H148" s="20" t="s">
        <v>212</v>
      </c>
      <c r="I148" s="98">
        <v>100821000</v>
      </c>
      <c r="J148" s="20" t="s">
        <v>220</v>
      </c>
      <c r="K148" s="21"/>
      <c r="L148" s="35" t="s">
        <v>229</v>
      </c>
      <c r="M148" s="108"/>
      <c r="N148" s="100"/>
    </row>
    <row r="149" spans="1:14" ht="12.75" hidden="1" customHeight="1">
      <c r="A149" s="758"/>
      <c r="B149" s="746"/>
      <c r="C149" s="15"/>
      <c r="D149" s="54"/>
      <c r="E149" s="56">
        <v>32</v>
      </c>
      <c r="F149" s="55" t="s">
        <v>154</v>
      </c>
      <c r="G149" s="34" t="s">
        <v>214</v>
      </c>
      <c r="H149" s="20" t="s">
        <v>212</v>
      </c>
      <c r="I149" s="98">
        <v>12602000</v>
      </c>
      <c r="J149" s="34" t="s">
        <v>220</v>
      </c>
      <c r="K149" s="35"/>
      <c r="L149" s="35" t="s">
        <v>229</v>
      </c>
      <c r="M149" s="108"/>
      <c r="N149" s="100"/>
    </row>
    <row r="150" spans="1:14" ht="12.75" hidden="1" customHeight="1">
      <c r="A150" s="758"/>
      <c r="B150" s="746"/>
      <c r="C150" s="15"/>
      <c r="D150" s="54"/>
      <c r="E150" s="56">
        <v>33</v>
      </c>
      <c r="F150" s="55" t="s">
        <v>222</v>
      </c>
      <c r="G150" s="34" t="s">
        <v>214</v>
      </c>
      <c r="H150" s="20" t="s">
        <v>212</v>
      </c>
      <c r="I150" s="98">
        <v>0</v>
      </c>
      <c r="J150" s="34" t="s">
        <v>220</v>
      </c>
      <c r="K150" s="35"/>
      <c r="L150" s="35" t="s">
        <v>229</v>
      </c>
      <c r="M150" s="108"/>
      <c r="N150" s="100"/>
    </row>
    <row r="151" spans="1:14" ht="12.75" hidden="1" customHeight="1">
      <c r="A151" s="758"/>
      <c r="B151" s="746"/>
      <c r="C151" s="15"/>
      <c r="D151" s="54"/>
      <c r="E151" s="56">
        <v>34</v>
      </c>
      <c r="F151" s="55" t="s">
        <v>223</v>
      </c>
      <c r="G151" s="34" t="s">
        <v>214</v>
      </c>
      <c r="H151" s="20" t="s">
        <v>212</v>
      </c>
      <c r="I151" s="98">
        <v>12602000</v>
      </c>
      <c r="J151" s="34" t="s">
        <v>220</v>
      </c>
      <c r="K151" s="35"/>
      <c r="L151" s="35" t="s">
        <v>229</v>
      </c>
      <c r="M151" s="108"/>
      <c r="N151" s="100"/>
    </row>
    <row r="152" spans="1:14" ht="12.75" hidden="1" customHeight="1">
      <c r="A152" s="758"/>
      <c r="B152" s="746"/>
      <c r="C152" s="15"/>
      <c r="D152" s="54"/>
      <c r="E152" s="56">
        <v>35</v>
      </c>
      <c r="F152" s="55" t="s">
        <v>224</v>
      </c>
      <c r="G152" s="34" t="s">
        <v>214</v>
      </c>
      <c r="H152" s="20" t="s">
        <v>212</v>
      </c>
      <c r="I152" s="98">
        <v>63013000</v>
      </c>
      <c r="J152" s="34" t="s">
        <v>220</v>
      </c>
      <c r="K152" s="35"/>
      <c r="L152" s="35" t="s">
        <v>229</v>
      </c>
      <c r="M152" s="108"/>
      <c r="N152" s="100"/>
    </row>
    <row r="153" spans="1:14" ht="12.75" hidden="1" customHeight="1">
      <c r="A153" s="758"/>
      <c r="B153" s="746"/>
      <c r="C153" s="15"/>
      <c r="D153" s="54"/>
      <c r="E153" s="56">
        <v>36</v>
      </c>
      <c r="F153" s="55" t="s">
        <v>225</v>
      </c>
      <c r="G153" s="34" t="s">
        <v>214</v>
      </c>
      <c r="H153" s="20" t="s">
        <v>212</v>
      </c>
      <c r="I153" s="98">
        <v>0</v>
      </c>
      <c r="J153" s="34" t="s">
        <v>220</v>
      </c>
      <c r="K153" s="35"/>
      <c r="L153" s="35" t="s">
        <v>229</v>
      </c>
      <c r="M153" s="108"/>
      <c r="N153" s="91"/>
    </row>
    <row r="154" spans="1:14" ht="12.75" hidden="1" customHeight="1">
      <c r="A154" s="758"/>
      <c r="B154" s="746"/>
      <c r="C154" s="15"/>
      <c r="D154" s="1"/>
      <c r="E154" s="56">
        <v>37</v>
      </c>
      <c r="F154" s="57" t="s">
        <v>226</v>
      </c>
      <c r="G154" s="34" t="s">
        <v>214</v>
      </c>
      <c r="H154" s="20" t="s">
        <v>212</v>
      </c>
      <c r="I154" s="98">
        <v>0</v>
      </c>
      <c r="J154" s="20" t="s">
        <v>236</v>
      </c>
      <c r="K154" s="21"/>
      <c r="L154" s="35"/>
      <c r="M154" s="108"/>
      <c r="N154" s="91"/>
    </row>
    <row r="155" spans="1:14" ht="12.75" hidden="1" customHeight="1">
      <c r="A155" s="758"/>
      <c r="B155" s="746"/>
      <c r="C155" s="15"/>
      <c r="D155" s="1"/>
      <c r="E155" s="56">
        <v>38</v>
      </c>
      <c r="F155" s="57" t="s">
        <v>227</v>
      </c>
      <c r="G155" s="34" t="s">
        <v>214</v>
      </c>
      <c r="H155" s="20" t="s">
        <v>212</v>
      </c>
      <c r="I155" s="98">
        <v>0</v>
      </c>
      <c r="J155" s="34" t="s">
        <v>220</v>
      </c>
      <c r="K155" s="35"/>
      <c r="L155" s="35" t="s">
        <v>229</v>
      </c>
      <c r="M155" s="108"/>
      <c r="N155" s="100"/>
    </row>
    <row r="156" spans="1:14" ht="12.75" hidden="1" customHeight="1">
      <c r="A156" s="758"/>
      <c r="B156" s="746"/>
      <c r="C156" s="15"/>
      <c r="D156" s="1"/>
      <c r="E156" s="56"/>
      <c r="F156" s="57"/>
      <c r="G156" s="34"/>
      <c r="H156" s="20"/>
      <c r="I156" s="98"/>
      <c r="J156" s="34"/>
      <c r="K156" s="35"/>
      <c r="L156" s="35"/>
      <c r="M156" s="108"/>
      <c r="N156" s="100"/>
    </row>
    <row r="157" spans="1:14" ht="12.75" hidden="1" customHeight="1">
      <c r="A157" s="758"/>
      <c r="B157" s="746"/>
      <c r="C157" s="15">
        <v>3</v>
      </c>
      <c r="D157" s="60" t="s">
        <v>208</v>
      </c>
      <c r="E157" s="56">
        <v>1</v>
      </c>
      <c r="F157" s="57" t="s">
        <v>155</v>
      </c>
      <c r="G157" s="34" t="s">
        <v>214</v>
      </c>
      <c r="H157" s="20" t="s">
        <v>212</v>
      </c>
      <c r="I157" s="98">
        <v>0</v>
      </c>
      <c r="J157" s="20" t="s">
        <v>236</v>
      </c>
      <c r="K157" s="21"/>
      <c r="L157" s="35"/>
      <c r="M157" s="108"/>
      <c r="N157" s="91"/>
    </row>
    <row r="158" spans="1:14" ht="12.75" hidden="1" customHeight="1">
      <c r="A158" s="758"/>
      <c r="B158" s="746"/>
      <c r="C158" s="15"/>
      <c r="D158" s="60"/>
      <c r="E158" s="56">
        <v>2</v>
      </c>
      <c r="F158" s="57" t="s">
        <v>156</v>
      </c>
      <c r="G158" s="34" t="s">
        <v>214</v>
      </c>
      <c r="H158" s="20" t="s">
        <v>212</v>
      </c>
      <c r="I158" s="97">
        <v>0</v>
      </c>
      <c r="J158" s="20" t="s">
        <v>220</v>
      </c>
      <c r="K158" s="21"/>
      <c r="L158" s="35" t="s">
        <v>229</v>
      </c>
      <c r="M158" s="108"/>
      <c r="N158" s="100"/>
    </row>
    <row r="159" spans="1:14" ht="12.75" hidden="1" customHeight="1">
      <c r="A159" s="758"/>
      <c r="B159" s="746"/>
      <c r="C159" s="15"/>
      <c r="D159" s="60"/>
      <c r="E159" s="56">
        <v>3</v>
      </c>
      <c r="F159" s="57" t="s">
        <v>157</v>
      </c>
      <c r="G159" s="34" t="s">
        <v>214</v>
      </c>
      <c r="H159" s="20" t="s">
        <v>212</v>
      </c>
      <c r="I159" s="98">
        <v>0</v>
      </c>
      <c r="J159" s="20" t="s">
        <v>236</v>
      </c>
      <c r="K159" s="21"/>
      <c r="L159" s="35"/>
      <c r="M159" s="108"/>
      <c r="N159" s="100"/>
    </row>
    <row r="160" spans="1:14" ht="12.75" hidden="1" customHeight="1">
      <c r="A160" s="758"/>
      <c r="B160" s="746"/>
      <c r="C160" s="15"/>
      <c r="D160" s="60"/>
      <c r="E160" s="56">
        <v>4</v>
      </c>
      <c r="F160" s="57" t="s">
        <v>158</v>
      </c>
      <c r="G160" s="34" t="s">
        <v>214</v>
      </c>
      <c r="H160" s="20" t="s">
        <v>212</v>
      </c>
      <c r="I160" s="97">
        <v>0</v>
      </c>
      <c r="J160" s="20" t="s">
        <v>236</v>
      </c>
      <c r="K160" s="21"/>
      <c r="L160" s="21"/>
      <c r="M160" s="108"/>
      <c r="N160" s="100"/>
    </row>
    <row r="161" spans="1:14" ht="12.75" hidden="1" customHeight="1">
      <c r="A161" s="758"/>
      <c r="B161" s="746"/>
      <c r="C161" s="15"/>
      <c r="D161" s="60"/>
      <c r="E161" s="56">
        <v>5</v>
      </c>
      <c r="F161" s="57" t="s">
        <v>159</v>
      </c>
      <c r="G161" s="34" t="s">
        <v>214</v>
      </c>
      <c r="H161" s="20" t="s">
        <v>212</v>
      </c>
      <c r="I161" s="98">
        <v>0</v>
      </c>
      <c r="J161" s="20" t="s">
        <v>236</v>
      </c>
      <c r="K161" s="21"/>
      <c r="L161" s="35"/>
      <c r="M161" s="108"/>
      <c r="N161" s="91"/>
    </row>
    <row r="162" spans="1:14" ht="12.75" hidden="1" customHeight="1">
      <c r="A162" s="758"/>
      <c r="B162" s="746"/>
      <c r="C162" s="15"/>
      <c r="D162" s="60"/>
      <c r="E162" s="56">
        <v>6</v>
      </c>
      <c r="F162" s="57" t="s">
        <v>160</v>
      </c>
      <c r="G162" s="34" t="s">
        <v>214</v>
      </c>
      <c r="H162" s="20" t="s">
        <v>212</v>
      </c>
      <c r="I162" s="97">
        <v>0</v>
      </c>
      <c r="J162" s="34" t="s">
        <v>236</v>
      </c>
      <c r="K162" s="35"/>
      <c r="L162" s="35"/>
      <c r="M162" s="108"/>
      <c r="N162" s="100"/>
    </row>
    <row r="163" spans="1:14" ht="12.75" hidden="1" customHeight="1">
      <c r="A163" s="758"/>
      <c r="B163" s="746"/>
      <c r="C163" s="15"/>
      <c r="D163" s="60"/>
      <c r="E163" s="56">
        <v>7</v>
      </c>
      <c r="F163" s="57" t="s">
        <v>237</v>
      </c>
      <c r="G163" s="34" t="s">
        <v>214</v>
      </c>
      <c r="H163" s="20" t="s">
        <v>212</v>
      </c>
      <c r="I163" s="98">
        <v>12602000</v>
      </c>
      <c r="J163" s="20" t="s">
        <v>220</v>
      </c>
      <c r="K163" s="21"/>
      <c r="L163" s="35" t="s">
        <v>229</v>
      </c>
      <c r="M163" s="108"/>
      <c r="N163" s="100"/>
    </row>
    <row r="164" spans="1:14" ht="12.75" hidden="1" customHeight="1">
      <c r="A164" s="758"/>
      <c r="B164" s="746"/>
      <c r="C164" s="15"/>
      <c r="D164" s="60"/>
      <c r="E164" s="56">
        <v>8</v>
      </c>
      <c r="F164" s="57" t="s">
        <v>245</v>
      </c>
      <c r="G164" s="34" t="s">
        <v>214</v>
      </c>
      <c r="H164" s="20" t="s">
        <v>212</v>
      </c>
      <c r="I164" s="98">
        <v>25205000</v>
      </c>
      <c r="J164" s="20" t="s">
        <v>220</v>
      </c>
      <c r="K164" s="21"/>
      <c r="L164" s="35" t="s">
        <v>229</v>
      </c>
      <c r="M164" s="108"/>
      <c r="N164" s="100"/>
    </row>
    <row r="165" spans="1:14" ht="12.75" hidden="1" customHeight="1">
      <c r="A165" s="758"/>
      <c r="B165" s="746"/>
      <c r="C165" s="15"/>
      <c r="D165" s="60"/>
      <c r="E165" s="56">
        <v>9</v>
      </c>
      <c r="F165" s="57" t="s">
        <v>246</v>
      </c>
      <c r="G165" s="34" t="s">
        <v>214</v>
      </c>
      <c r="H165" s="20" t="s">
        <v>212</v>
      </c>
      <c r="I165" s="98">
        <v>37808000</v>
      </c>
      <c r="J165" s="20" t="s">
        <v>220</v>
      </c>
      <c r="K165" s="21"/>
      <c r="L165" s="35" t="s">
        <v>229</v>
      </c>
      <c r="M165" s="108"/>
      <c r="N165" s="100"/>
    </row>
    <row r="166" spans="1:14" ht="12.75" hidden="1" customHeight="1">
      <c r="A166" s="758"/>
      <c r="B166" s="746"/>
      <c r="C166" s="15"/>
      <c r="D166" s="60"/>
      <c r="E166" s="56">
        <v>10</v>
      </c>
      <c r="F166" s="57" t="s">
        <v>161</v>
      </c>
      <c r="G166" s="34" t="s">
        <v>214</v>
      </c>
      <c r="H166" s="20" t="s">
        <v>212</v>
      </c>
      <c r="I166" s="98">
        <v>26465000</v>
      </c>
      <c r="J166" s="20" t="s">
        <v>220</v>
      </c>
      <c r="K166" s="21"/>
      <c r="L166" s="35" t="s">
        <v>229</v>
      </c>
      <c r="M166" s="108"/>
      <c r="N166" s="100"/>
    </row>
    <row r="167" spans="1:14" ht="12.75" hidden="1" customHeight="1">
      <c r="A167" s="758"/>
      <c r="B167" s="746"/>
      <c r="C167" s="15"/>
      <c r="D167" s="60"/>
      <c r="E167" s="56">
        <v>11</v>
      </c>
      <c r="F167" s="57" t="s">
        <v>228</v>
      </c>
      <c r="G167" s="34" t="s">
        <v>214</v>
      </c>
      <c r="H167" s="20" t="s">
        <v>212</v>
      </c>
      <c r="I167" s="98">
        <v>0</v>
      </c>
      <c r="J167" s="20" t="s">
        <v>236</v>
      </c>
      <c r="K167" s="21"/>
      <c r="L167" s="35"/>
      <c r="M167" s="108"/>
      <c r="N167" s="100"/>
    </row>
    <row r="168" spans="1:14" ht="12.75" hidden="1" customHeight="1">
      <c r="A168" s="758"/>
      <c r="B168" s="746"/>
      <c r="C168" s="15"/>
      <c r="D168" s="60"/>
      <c r="E168" s="56">
        <v>12</v>
      </c>
      <c r="F168" s="57" t="s">
        <v>162</v>
      </c>
      <c r="G168" s="34" t="s">
        <v>214</v>
      </c>
      <c r="H168" s="20" t="s">
        <v>212</v>
      </c>
      <c r="I168" s="98">
        <v>0</v>
      </c>
      <c r="J168" s="20" t="s">
        <v>236</v>
      </c>
      <c r="K168" s="21"/>
      <c r="L168" s="35"/>
      <c r="M168" s="108"/>
      <c r="N168" s="100"/>
    </row>
    <row r="169" spans="1:14" ht="12.75" hidden="1" customHeight="1">
      <c r="A169" s="758"/>
      <c r="B169" s="746"/>
      <c r="C169" s="15"/>
      <c r="D169" s="60"/>
      <c r="E169" s="56">
        <v>13</v>
      </c>
      <c r="F169" s="57" t="s">
        <v>163</v>
      </c>
      <c r="G169" s="34" t="s">
        <v>214</v>
      </c>
      <c r="H169" s="20" t="s">
        <v>212</v>
      </c>
      <c r="I169" s="98">
        <v>0</v>
      </c>
      <c r="J169" s="20" t="s">
        <v>236</v>
      </c>
      <c r="K169" s="21"/>
      <c r="L169" s="35"/>
      <c r="M169" s="108"/>
      <c r="N169" s="100"/>
    </row>
    <row r="170" spans="1:14" ht="12.75" hidden="1" customHeight="1">
      <c r="A170" s="758"/>
      <c r="B170" s="746"/>
      <c r="C170" s="15"/>
      <c r="D170" s="60"/>
      <c r="E170" s="56">
        <v>14</v>
      </c>
      <c r="F170" s="57" t="s">
        <v>164</v>
      </c>
      <c r="G170" s="34" t="s">
        <v>214</v>
      </c>
      <c r="H170" s="20" t="s">
        <v>212</v>
      </c>
      <c r="I170" s="97">
        <v>25205000</v>
      </c>
      <c r="J170" s="20" t="s">
        <v>220</v>
      </c>
      <c r="K170" s="21"/>
      <c r="L170" s="35" t="s">
        <v>229</v>
      </c>
      <c r="M170" s="108"/>
      <c r="N170" s="100"/>
    </row>
    <row r="171" spans="1:14" ht="12.75" hidden="1" customHeight="1">
      <c r="A171" s="758"/>
      <c r="B171" s="746"/>
      <c r="C171" s="15"/>
      <c r="D171" s="60"/>
      <c r="E171" s="56">
        <v>15</v>
      </c>
      <c r="F171" s="57" t="s">
        <v>165</v>
      </c>
      <c r="G171" s="34" t="s">
        <v>214</v>
      </c>
      <c r="H171" s="20" t="s">
        <v>212</v>
      </c>
      <c r="I171" s="98">
        <v>0</v>
      </c>
      <c r="J171" s="20" t="s">
        <v>220</v>
      </c>
      <c r="K171" s="21"/>
      <c r="L171" s="35" t="s">
        <v>229</v>
      </c>
      <c r="M171" s="108"/>
      <c r="N171" s="100"/>
    </row>
    <row r="172" spans="1:14" ht="12.75" hidden="1" customHeight="1">
      <c r="A172" s="758"/>
      <c r="B172" s="746"/>
      <c r="C172" s="15"/>
      <c r="D172" s="60"/>
      <c r="E172" s="56">
        <v>16</v>
      </c>
      <c r="F172" s="57" t="s">
        <v>238</v>
      </c>
      <c r="G172" s="34" t="s">
        <v>214</v>
      </c>
      <c r="H172" s="20" t="s">
        <v>212</v>
      </c>
      <c r="I172" s="98">
        <v>12602000</v>
      </c>
      <c r="J172" s="20" t="s">
        <v>220</v>
      </c>
      <c r="K172" s="21"/>
      <c r="L172" s="35" t="s">
        <v>229</v>
      </c>
      <c r="M172" s="108"/>
      <c r="N172" s="100"/>
    </row>
    <row r="173" spans="1:14" ht="12.75" hidden="1" customHeight="1">
      <c r="A173" s="758"/>
      <c r="B173" s="746"/>
      <c r="C173" s="15"/>
      <c r="D173" s="60"/>
      <c r="E173" s="56">
        <v>17</v>
      </c>
      <c r="F173" s="57" t="s">
        <v>166</v>
      </c>
      <c r="G173" s="34" t="s">
        <v>214</v>
      </c>
      <c r="H173" s="20" t="s">
        <v>212</v>
      </c>
      <c r="I173" s="98">
        <v>0</v>
      </c>
      <c r="J173" s="20" t="s">
        <v>236</v>
      </c>
      <c r="K173" s="21"/>
      <c r="L173" s="35"/>
      <c r="M173" s="108"/>
      <c r="N173" s="100"/>
    </row>
    <row r="174" spans="1:14" ht="12.75" hidden="1" customHeight="1">
      <c r="A174" s="758"/>
      <c r="B174" s="746"/>
      <c r="C174" s="15"/>
      <c r="D174" s="60"/>
      <c r="E174" s="56">
        <v>18</v>
      </c>
      <c r="F174" s="57" t="s">
        <v>247</v>
      </c>
      <c r="G174" s="34" t="s">
        <v>214</v>
      </c>
      <c r="H174" s="20" t="s">
        <v>212</v>
      </c>
      <c r="I174" s="97">
        <v>12602000</v>
      </c>
      <c r="J174" s="20" t="s">
        <v>220</v>
      </c>
      <c r="K174" s="21"/>
      <c r="L174" s="35" t="s">
        <v>229</v>
      </c>
      <c r="M174" s="108"/>
      <c r="N174" s="100"/>
    </row>
    <row r="175" spans="1:14" ht="12.75" hidden="1" customHeight="1">
      <c r="A175" s="758"/>
      <c r="B175" s="746"/>
      <c r="C175" s="15"/>
      <c r="D175" s="60"/>
      <c r="E175" s="56">
        <v>19</v>
      </c>
      <c r="F175" s="57" t="s">
        <v>167</v>
      </c>
      <c r="G175" s="34" t="s">
        <v>214</v>
      </c>
      <c r="H175" s="20" t="s">
        <v>212</v>
      </c>
      <c r="I175" s="98">
        <v>0</v>
      </c>
      <c r="J175" s="20" t="s">
        <v>236</v>
      </c>
      <c r="K175" s="21"/>
      <c r="L175" s="35"/>
      <c r="M175" s="108"/>
      <c r="N175" s="91"/>
    </row>
    <row r="176" spans="1:14" ht="12.75" hidden="1" customHeight="1">
      <c r="A176" s="758"/>
      <c r="B176" s="746"/>
      <c r="C176" s="15"/>
      <c r="D176" s="60"/>
      <c r="E176" s="56">
        <v>20</v>
      </c>
      <c r="F176" s="57" t="s">
        <v>168</v>
      </c>
      <c r="G176" s="34" t="s">
        <v>214</v>
      </c>
      <c r="H176" s="20" t="s">
        <v>212</v>
      </c>
      <c r="I176" s="98">
        <v>0</v>
      </c>
      <c r="J176" s="34" t="s">
        <v>236</v>
      </c>
      <c r="K176" s="35"/>
      <c r="L176" s="35"/>
      <c r="M176" s="108"/>
      <c r="N176" s="100"/>
    </row>
    <row r="177" spans="1:19" ht="12.75" hidden="1" customHeight="1">
      <c r="A177" s="758"/>
      <c r="B177" s="746"/>
      <c r="C177" s="15"/>
      <c r="D177" s="60"/>
      <c r="E177" s="56"/>
      <c r="F177" s="57"/>
      <c r="G177" s="34"/>
      <c r="H177" s="20"/>
      <c r="I177" s="98"/>
      <c r="J177" s="20"/>
      <c r="K177" s="21"/>
      <c r="L177" s="21"/>
      <c r="M177" s="108"/>
      <c r="N177" s="100"/>
    </row>
    <row r="178" spans="1:19" ht="12.75" hidden="1" customHeight="1">
      <c r="A178" s="758"/>
      <c r="B178" s="746"/>
      <c r="C178" s="15">
        <v>4</v>
      </c>
      <c r="D178" s="60" t="s">
        <v>209</v>
      </c>
      <c r="E178" s="56">
        <v>1</v>
      </c>
      <c r="F178" s="57" t="s">
        <v>169</v>
      </c>
      <c r="G178" s="34" t="s">
        <v>214</v>
      </c>
      <c r="H178" s="20" t="s">
        <v>212</v>
      </c>
      <c r="I178" s="97">
        <v>0</v>
      </c>
      <c r="J178" s="20" t="s">
        <v>236</v>
      </c>
      <c r="K178" s="21"/>
      <c r="L178" s="35"/>
      <c r="M178" s="108"/>
      <c r="N178" s="100"/>
    </row>
    <row r="179" spans="1:19" ht="12.75" hidden="1" customHeight="1">
      <c r="A179" s="758"/>
      <c r="B179" s="746"/>
      <c r="C179" s="15"/>
      <c r="D179" s="60"/>
      <c r="E179" s="56">
        <v>2</v>
      </c>
      <c r="F179" s="57" t="s">
        <v>170</v>
      </c>
      <c r="G179" s="34" t="s">
        <v>214</v>
      </c>
      <c r="H179" s="20" t="s">
        <v>212</v>
      </c>
      <c r="I179" s="98">
        <v>0</v>
      </c>
      <c r="J179" s="20" t="s">
        <v>220</v>
      </c>
      <c r="K179" s="21"/>
      <c r="L179" s="35" t="s">
        <v>229</v>
      </c>
      <c r="M179" s="108"/>
      <c r="N179" s="100"/>
    </row>
    <row r="180" spans="1:19" ht="12.75" hidden="1" customHeight="1">
      <c r="A180" s="758"/>
      <c r="B180" s="746"/>
      <c r="C180" s="15"/>
      <c r="D180" s="60"/>
      <c r="E180" s="56">
        <v>3</v>
      </c>
      <c r="F180" s="57" t="s">
        <v>248</v>
      </c>
      <c r="G180" s="34" t="s">
        <v>214</v>
      </c>
      <c r="H180" s="20" t="s">
        <v>212</v>
      </c>
      <c r="I180" s="97">
        <v>12624000</v>
      </c>
      <c r="J180" s="20" t="s">
        <v>220</v>
      </c>
      <c r="K180" s="21"/>
      <c r="L180" s="35" t="s">
        <v>229</v>
      </c>
      <c r="M180" s="108"/>
      <c r="N180" s="100"/>
    </row>
    <row r="181" spans="1:19" ht="12.75" hidden="1" customHeight="1">
      <c r="A181" s="758"/>
      <c r="B181" s="746"/>
      <c r="C181" s="15"/>
      <c r="D181" s="60"/>
      <c r="E181" s="56">
        <v>4</v>
      </c>
      <c r="F181" s="57" t="s">
        <v>171</v>
      </c>
      <c r="G181" s="34" t="s">
        <v>214</v>
      </c>
      <c r="H181" s="20" t="s">
        <v>212</v>
      </c>
      <c r="I181" s="97">
        <v>12602000</v>
      </c>
      <c r="J181" s="20" t="s">
        <v>220</v>
      </c>
      <c r="K181" s="21"/>
      <c r="L181" s="35" t="s">
        <v>229</v>
      </c>
      <c r="M181" s="108"/>
      <c r="N181" s="100"/>
    </row>
    <row r="182" spans="1:19" ht="12.75" hidden="1" customHeight="1">
      <c r="A182" s="758"/>
      <c r="B182" s="746"/>
      <c r="C182" s="15"/>
      <c r="D182" s="60"/>
      <c r="E182" s="56">
        <v>5</v>
      </c>
      <c r="F182" s="57" t="s">
        <v>172</v>
      </c>
      <c r="G182" s="34" t="s">
        <v>214</v>
      </c>
      <c r="H182" s="20" t="s">
        <v>212</v>
      </c>
      <c r="I182" s="97">
        <v>0</v>
      </c>
      <c r="J182" s="20" t="s">
        <v>236</v>
      </c>
      <c r="K182" s="21"/>
      <c r="L182" s="35"/>
      <c r="M182" s="108"/>
      <c r="N182" s="100"/>
    </row>
    <row r="183" spans="1:19" ht="12.75" hidden="1" customHeight="1">
      <c r="A183" s="758"/>
      <c r="B183" s="746"/>
      <c r="C183" s="15"/>
      <c r="D183" s="60"/>
      <c r="E183" s="56">
        <v>6</v>
      </c>
      <c r="F183" s="57" t="s">
        <v>173</v>
      </c>
      <c r="G183" s="34" t="s">
        <v>214</v>
      </c>
      <c r="H183" s="20" t="s">
        <v>212</v>
      </c>
      <c r="I183" s="97">
        <v>0</v>
      </c>
      <c r="J183" s="20" t="s">
        <v>236</v>
      </c>
      <c r="K183" s="21"/>
      <c r="L183" s="35"/>
      <c r="M183" s="108"/>
      <c r="N183" s="100"/>
    </row>
    <row r="184" spans="1:19" ht="12.75" hidden="1" customHeight="1">
      <c r="A184" s="758"/>
      <c r="B184" s="746"/>
      <c r="C184" s="15"/>
      <c r="D184" s="60"/>
      <c r="E184" s="56">
        <v>7</v>
      </c>
      <c r="F184" s="57" t="s">
        <v>174</v>
      </c>
      <c r="G184" s="34" t="s">
        <v>214</v>
      </c>
      <c r="H184" s="20" t="s">
        <v>212</v>
      </c>
      <c r="I184" s="97">
        <v>0</v>
      </c>
      <c r="J184" s="20" t="s">
        <v>236</v>
      </c>
      <c r="K184" s="21"/>
      <c r="L184" s="35"/>
      <c r="M184" s="108"/>
      <c r="N184" s="100"/>
    </row>
    <row r="185" spans="1:19" ht="12.75" hidden="1" customHeight="1">
      <c r="A185" s="758"/>
      <c r="B185" s="746"/>
      <c r="C185" s="15"/>
      <c r="D185" s="60"/>
      <c r="E185" s="56"/>
      <c r="F185" s="57"/>
      <c r="G185" s="34"/>
      <c r="H185" s="20"/>
      <c r="I185" s="19"/>
      <c r="J185" s="20"/>
      <c r="K185" s="21"/>
      <c r="L185" s="21"/>
      <c r="M185" s="108"/>
      <c r="N185" s="100"/>
    </row>
    <row r="186" spans="1:19" ht="12.75" hidden="1" customHeight="1" thickBot="1">
      <c r="A186" s="758"/>
      <c r="B186" s="746"/>
      <c r="C186" s="15"/>
      <c r="D186" s="60"/>
      <c r="E186" s="56"/>
      <c r="F186" s="57"/>
      <c r="G186" s="34"/>
      <c r="H186" s="20"/>
      <c r="I186" s="19"/>
      <c r="J186" s="20"/>
      <c r="K186" s="21"/>
      <c r="L186" s="21"/>
      <c r="M186" s="108"/>
      <c r="N186" s="100"/>
    </row>
    <row r="187" spans="1:19" ht="14.4" hidden="1" thickBot="1">
      <c r="A187" s="40" t="s">
        <v>19</v>
      </c>
      <c r="B187" s="41"/>
      <c r="C187" s="41"/>
      <c r="D187" s="41"/>
      <c r="E187" s="41"/>
      <c r="F187" s="41"/>
      <c r="G187" s="41"/>
      <c r="H187" s="41"/>
      <c r="I187" s="61">
        <f>SUM(I72:I186)</f>
        <v>1260270000</v>
      </c>
      <c r="J187" s="62"/>
      <c r="K187" s="62"/>
      <c r="L187" s="111"/>
      <c r="M187" s="111"/>
      <c r="N187" s="102"/>
    </row>
    <row r="188" spans="1:19" ht="12.75" hidden="1" customHeight="1">
      <c r="A188" s="752">
        <v>3</v>
      </c>
      <c r="B188" s="746" t="s">
        <v>20</v>
      </c>
      <c r="C188" s="116">
        <v>1</v>
      </c>
      <c r="D188" s="117" t="s">
        <v>239</v>
      </c>
      <c r="E188" s="63">
        <v>1</v>
      </c>
      <c r="F188" s="64" t="s">
        <v>175</v>
      </c>
      <c r="G188" s="95" t="s">
        <v>214</v>
      </c>
      <c r="H188" s="20" t="s">
        <v>212</v>
      </c>
      <c r="I188" s="97">
        <v>9949000</v>
      </c>
      <c r="J188" s="20" t="s">
        <v>213</v>
      </c>
      <c r="K188" s="21"/>
      <c r="L188" s="21" t="s">
        <v>229</v>
      </c>
      <c r="M188" s="108"/>
      <c r="N188" s="100"/>
      <c r="P188" s="202"/>
      <c r="Q188" s="202"/>
      <c r="R188" s="202"/>
      <c r="S188" s="202"/>
    </row>
    <row r="189" spans="1:19" ht="15" hidden="1" customHeight="1">
      <c r="A189" s="752"/>
      <c r="B189" s="746"/>
      <c r="C189" s="28"/>
      <c r="D189" s="118"/>
      <c r="E189" s="30">
        <v>2</v>
      </c>
      <c r="F189" s="66" t="s">
        <v>176</v>
      </c>
      <c r="G189" s="95" t="s">
        <v>214</v>
      </c>
      <c r="H189" s="20" t="s">
        <v>212</v>
      </c>
      <c r="I189" s="97">
        <v>13266000</v>
      </c>
      <c r="J189" s="20" t="s">
        <v>213</v>
      </c>
      <c r="K189" s="21"/>
      <c r="L189" s="21" t="s">
        <v>229</v>
      </c>
      <c r="M189" s="108"/>
      <c r="N189" s="100"/>
      <c r="P189" s="202"/>
      <c r="Q189" s="202"/>
      <c r="R189" s="202"/>
      <c r="S189" s="202"/>
    </row>
    <row r="190" spans="1:19" ht="15" hidden="1" customHeight="1">
      <c r="A190" s="752"/>
      <c r="B190" s="746"/>
      <c r="C190" s="28"/>
      <c r="D190" s="118"/>
      <c r="E190" s="30">
        <v>3</v>
      </c>
      <c r="F190" s="66" t="s">
        <v>177</v>
      </c>
      <c r="G190" s="95" t="s">
        <v>214</v>
      </c>
      <c r="H190" s="20" t="s">
        <v>212</v>
      </c>
      <c r="I190" s="97">
        <v>4422000</v>
      </c>
      <c r="J190" s="20" t="s">
        <v>213</v>
      </c>
      <c r="K190" s="21"/>
      <c r="L190" s="21" t="s">
        <v>229</v>
      </c>
      <c r="M190" s="108"/>
      <c r="N190" s="100"/>
      <c r="P190" s="202"/>
      <c r="Q190" s="202"/>
      <c r="R190" s="202"/>
      <c r="S190" s="202"/>
    </row>
    <row r="191" spans="1:19" ht="15" hidden="1" customHeight="1">
      <c r="A191" s="752"/>
      <c r="B191" s="746"/>
      <c r="C191" s="28"/>
      <c r="D191" s="118"/>
      <c r="E191" s="30">
        <v>4</v>
      </c>
      <c r="F191" s="68" t="s">
        <v>178</v>
      </c>
      <c r="G191" s="95" t="s">
        <v>214</v>
      </c>
      <c r="H191" s="20" t="s">
        <v>212</v>
      </c>
      <c r="I191" s="97">
        <v>4422000</v>
      </c>
      <c r="J191" s="20" t="s">
        <v>213</v>
      </c>
      <c r="K191" s="21"/>
      <c r="L191" s="21" t="s">
        <v>229</v>
      </c>
      <c r="M191" s="108"/>
      <c r="N191" s="100"/>
    </row>
    <row r="192" spans="1:19" ht="15" hidden="1" customHeight="1">
      <c r="A192" s="752"/>
      <c r="B192" s="746"/>
      <c r="C192" s="28"/>
      <c r="D192" s="118"/>
      <c r="E192" s="30">
        <v>5</v>
      </c>
      <c r="F192" s="68" t="s">
        <v>179</v>
      </c>
      <c r="G192" s="95" t="s">
        <v>214</v>
      </c>
      <c r="H192" s="20" t="s">
        <v>212</v>
      </c>
      <c r="I192" s="97">
        <v>3316000</v>
      </c>
      <c r="J192" s="20" t="s">
        <v>213</v>
      </c>
      <c r="K192" s="21"/>
      <c r="L192" s="21" t="s">
        <v>229</v>
      </c>
      <c r="M192" s="108"/>
      <c r="N192" s="100"/>
    </row>
    <row r="193" spans="1:19" ht="15" hidden="1" customHeight="1">
      <c r="A193" s="752"/>
      <c r="B193" s="746"/>
      <c r="C193" s="28"/>
      <c r="D193" s="118"/>
      <c r="E193" s="30">
        <v>6</v>
      </c>
      <c r="F193" s="68" t="s">
        <v>180</v>
      </c>
      <c r="G193" s="95" t="s">
        <v>214</v>
      </c>
      <c r="H193" s="20" t="s">
        <v>212</v>
      </c>
      <c r="I193" s="97">
        <v>5527000</v>
      </c>
      <c r="J193" s="20" t="s">
        <v>213</v>
      </c>
      <c r="K193" s="21"/>
      <c r="L193" s="21" t="s">
        <v>229</v>
      </c>
      <c r="M193" s="108"/>
      <c r="N193" s="100"/>
    </row>
    <row r="194" spans="1:19" ht="15" hidden="1" customHeight="1">
      <c r="A194" s="752"/>
      <c r="B194" s="746"/>
      <c r="C194" s="28"/>
      <c r="D194" s="118"/>
      <c r="E194" s="30">
        <v>7</v>
      </c>
      <c r="F194" s="68" t="s">
        <v>181</v>
      </c>
      <c r="G194" s="95" t="s">
        <v>214</v>
      </c>
      <c r="H194" s="20" t="s">
        <v>212</v>
      </c>
      <c r="I194" s="97">
        <v>13266000</v>
      </c>
      <c r="J194" s="20" t="s">
        <v>213</v>
      </c>
      <c r="K194" s="21"/>
      <c r="L194" s="21" t="s">
        <v>229</v>
      </c>
      <c r="M194" s="108"/>
      <c r="N194" s="100"/>
    </row>
    <row r="195" spans="1:19" ht="15" hidden="1" customHeight="1">
      <c r="A195" s="752"/>
      <c r="B195" s="746"/>
      <c r="C195" s="28"/>
      <c r="D195" s="118"/>
      <c r="E195" s="30">
        <v>8</v>
      </c>
      <c r="F195" s="66" t="s">
        <v>182</v>
      </c>
      <c r="G195" s="95" t="s">
        <v>214</v>
      </c>
      <c r="H195" s="20" t="s">
        <v>212</v>
      </c>
      <c r="I195" s="97">
        <v>11055000</v>
      </c>
      <c r="J195" s="20" t="s">
        <v>213</v>
      </c>
      <c r="K195" s="21"/>
      <c r="L195" s="21" t="s">
        <v>229</v>
      </c>
      <c r="M195" s="108"/>
      <c r="N195" s="100"/>
    </row>
    <row r="196" spans="1:19" ht="15" hidden="1" customHeight="1">
      <c r="A196" s="752"/>
      <c r="B196" s="746"/>
      <c r="C196" s="28"/>
      <c r="D196" s="118"/>
      <c r="E196" s="30">
        <v>9</v>
      </c>
      <c r="F196" s="66" t="s">
        <v>183</v>
      </c>
      <c r="G196" s="95" t="s">
        <v>214</v>
      </c>
      <c r="H196" s="20" t="s">
        <v>212</v>
      </c>
      <c r="I196" s="97">
        <v>7738000</v>
      </c>
      <c r="J196" s="20" t="s">
        <v>213</v>
      </c>
      <c r="K196" s="21"/>
      <c r="L196" s="21" t="s">
        <v>229</v>
      </c>
      <c r="M196" s="108"/>
      <c r="N196" s="100"/>
    </row>
    <row r="197" spans="1:19" ht="15" hidden="1" customHeight="1">
      <c r="A197" s="752"/>
      <c r="B197" s="746"/>
      <c r="C197" s="28"/>
      <c r="D197" s="118"/>
      <c r="E197" s="30">
        <v>10</v>
      </c>
      <c r="F197" s="66" t="s">
        <v>184</v>
      </c>
      <c r="G197" s="95" t="s">
        <v>214</v>
      </c>
      <c r="H197" s="20" t="s">
        <v>212</v>
      </c>
      <c r="I197" s="97">
        <v>11055000</v>
      </c>
      <c r="J197" s="20" t="s">
        <v>213</v>
      </c>
      <c r="K197" s="21"/>
      <c r="L197" s="21" t="s">
        <v>229</v>
      </c>
      <c r="M197" s="108"/>
      <c r="N197" s="100"/>
    </row>
    <row r="198" spans="1:19" ht="15" hidden="1" customHeight="1">
      <c r="A198" s="752"/>
      <c r="B198" s="746"/>
      <c r="C198" s="28"/>
      <c r="D198" s="118"/>
      <c r="E198" s="30">
        <v>11</v>
      </c>
      <c r="F198" s="66" t="s">
        <v>185</v>
      </c>
      <c r="G198" s="95" t="s">
        <v>214</v>
      </c>
      <c r="H198" s="20" t="s">
        <v>212</v>
      </c>
      <c r="I198" s="97">
        <v>15477000</v>
      </c>
      <c r="J198" s="20" t="s">
        <v>213</v>
      </c>
      <c r="K198" s="21"/>
      <c r="L198" s="21" t="s">
        <v>229</v>
      </c>
      <c r="M198" s="108"/>
      <c r="N198" s="100"/>
    </row>
    <row r="199" spans="1:19" ht="15" hidden="1" customHeight="1">
      <c r="A199" s="752"/>
      <c r="B199" s="746"/>
      <c r="C199" s="28"/>
      <c r="D199" s="118"/>
      <c r="E199" s="30">
        <v>12</v>
      </c>
      <c r="F199" s="66" t="s">
        <v>21</v>
      </c>
      <c r="G199" s="95" t="s">
        <v>214</v>
      </c>
      <c r="H199" s="20" t="s">
        <v>212</v>
      </c>
      <c r="I199" s="97">
        <v>11057000</v>
      </c>
      <c r="J199" s="20" t="s">
        <v>213</v>
      </c>
      <c r="K199" s="21"/>
      <c r="L199" s="21" t="s">
        <v>229</v>
      </c>
      <c r="M199" s="108"/>
      <c r="N199" s="100"/>
    </row>
    <row r="200" spans="1:19" ht="15" hidden="1" customHeight="1">
      <c r="A200" s="752"/>
      <c r="B200" s="746"/>
      <c r="C200" s="28"/>
      <c r="D200" s="118"/>
      <c r="E200" s="30"/>
      <c r="F200" s="69"/>
      <c r="G200" s="15"/>
      <c r="H200" s="34"/>
      <c r="I200" s="19"/>
      <c r="J200" s="20"/>
      <c r="K200" s="21"/>
      <c r="L200" s="21"/>
      <c r="M200" s="108"/>
      <c r="N200" s="100"/>
    </row>
    <row r="201" spans="1:19" ht="15" hidden="1" customHeight="1" thickBot="1">
      <c r="A201" s="752"/>
      <c r="B201" s="746"/>
      <c r="C201" s="115"/>
      <c r="D201" s="114"/>
      <c r="E201" s="70"/>
      <c r="F201" s="71"/>
      <c r="G201" s="95"/>
      <c r="H201" s="20"/>
      <c r="I201" s="19"/>
      <c r="J201" s="20"/>
      <c r="K201" s="21"/>
      <c r="L201" s="21"/>
      <c r="M201" s="108"/>
      <c r="N201" s="100"/>
    </row>
    <row r="202" spans="1:19" ht="14.4" hidden="1" thickBot="1">
      <c r="A202" s="40" t="s">
        <v>22</v>
      </c>
      <c r="B202" s="41"/>
      <c r="C202" s="41"/>
      <c r="D202" s="41"/>
      <c r="E202" s="41"/>
      <c r="F202" s="41"/>
      <c r="G202" s="41"/>
      <c r="H202" s="41"/>
      <c r="I202" s="61">
        <f>SUM(I188:I201)</f>
        <v>110550000</v>
      </c>
      <c r="J202" s="72"/>
      <c r="K202" s="72"/>
      <c r="L202" s="112"/>
      <c r="M202" s="110"/>
      <c r="N202" s="103"/>
    </row>
    <row r="203" spans="1:19" ht="15" hidden="1" customHeight="1">
      <c r="A203" s="752">
        <v>4</v>
      </c>
      <c r="B203" s="746" t="s">
        <v>23</v>
      </c>
      <c r="C203" s="95">
        <v>1</v>
      </c>
      <c r="D203" s="73" t="s">
        <v>210</v>
      </c>
      <c r="E203" s="74">
        <v>1</v>
      </c>
      <c r="F203" s="75" t="s">
        <v>186</v>
      </c>
      <c r="G203" s="20" t="s">
        <v>214</v>
      </c>
      <c r="H203" s="20" t="s">
        <v>212</v>
      </c>
      <c r="I203" s="133">
        <v>6633000</v>
      </c>
      <c r="J203" s="20" t="s">
        <v>220</v>
      </c>
      <c r="K203" s="21"/>
      <c r="L203" s="24" t="s">
        <v>229</v>
      </c>
      <c r="M203" s="24"/>
      <c r="N203" s="92"/>
      <c r="P203" s="202"/>
      <c r="Q203" s="202"/>
      <c r="R203" s="202"/>
      <c r="S203" s="202"/>
    </row>
    <row r="204" spans="1:19" ht="15" hidden="1" customHeight="1">
      <c r="A204" s="752"/>
      <c r="B204" s="746"/>
      <c r="C204" s="15"/>
      <c r="D204" s="77"/>
      <c r="E204" s="53">
        <v>2</v>
      </c>
      <c r="F204" s="76" t="s">
        <v>249</v>
      </c>
      <c r="G204" s="20" t="s">
        <v>214</v>
      </c>
      <c r="H204" s="20" t="s">
        <v>212</v>
      </c>
      <c r="I204" s="134">
        <v>6633000</v>
      </c>
      <c r="J204" s="20" t="s">
        <v>220</v>
      </c>
      <c r="K204" s="21"/>
      <c r="L204" s="24" t="s">
        <v>229</v>
      </c>
      <c r="M204" s="24"/>
      <c r="N204" s="92"/>
      <c r="P204" s="202"/>
      <c r="Q204" s="202"/>
      <c r="R204" s="202"/>
      <c r="S204" s="202"/>
    </row>
    <row r="205" spans="1:19" ht="15" hidden="1" customHeight="1">
      <c r="A205" s="752"/>
      <c r="B205" s="746"/>
      <c r="C205" s="15"/>
      <c r="D205" s="77"/>
      <c r="E205" s="53">
        <v>3</v>
      </c>
      <c r="F205" s="76" t="s">
        <v>187</v>
      </c>
      <c r="G205" s="20" t="s">
        <v>214</v>
      </c>
      <c r="H205" s="20" t="s">
        <v>212</v>
      </c>
      <c r="I205" s="134">
        <v>6633000</v>
      </c>
      <c r="J205" s="20" t="s">
        <v>220</v>
      </c>
      <c r="K205" s="21"/>
      <c r="L205" s="24" t="s">
        <v>229</v>
      </c>
      <c r="M205" s="24"/>
      <c r="N205" s="92"/>
      <c r="P205" s="202"/>
      <c r="Q205" s="202"/>
      <c r="R205" s="202"/>
      <c r="S205" s="202"/>
    </row>
    <row r="206" spans="1:19" ht="15" hidden="1" customHeight="1">
      <c r="A206" s="752"/>
      <c r="B206" s="746"/>
      <c r="C206" s="15"/>
      <c r="D206" s="77"/>
      <c r="E206" s="53">
        <v>4</v>
      </c>
      <c r="F206" s="76" t="s">
        <v>188</v>
      </c>
      <c r="G206" s="20" t="s">
        <v>214</v>
      </c>
      <c r="H206" s="20" t="s">
        <v>212</v>
      </c>
      <c r="I206" s="134">
        <v>6633000</v>
      </c>
      <c r="J206" s="20" t="s">
        <v>220</v>
      </c>
      <c r="K206" s="21"/>
      <c r="L206" s="24" t="s">
        <v>229</v>
      </c>
      <c r="M206" s="24"/>
      <c r="N206" s="92"/>
      <c r="P206" s="202"/>
      <c r="Q206" s="202"/>
      <c r="R206" s="202"/>
      <c r="S206" s="202"/>
    </row>
    <row r="207" spans="1:19" ht="15" hidden="1" customHeight="1">
      <c r="A207" s="752"/>
      <c r="B207" s="746"/>
      <c r="C207" s="15"/>
      <c r="D207" s="77"/>
      <c r="E207" s="53">
        <v>5</v>
      </c>
      <c r="F207" s="76" t="s">
        <v>215</v>
      </c>
      <c r="G207" s="20" t="s">
        <v>214</v>
      </c>
      <c r="H207" s="20" t="s">
        <v>212</v>
      </c>
      <c r="I207" s="134">
        <v>6633000</v>
      </c>
      <c r="J207" s="20" t="s">
        <v>220</v>
      </c>
      <c r="K207" s="21"/>
      <c r="L207" s="24" t="s">
        <v>229</v>
      </c>
      <c r="M207" s="24"/>
      <c r="N207" s="92"/>
      <c r="P207" s="202"/>
      <c r="Q207" s="202"/>
      <c r="R207" s="202"/>
      <c r="S207" s="202"/>
    </row>
    <row r="208" spans="1:19" ht="15" hidden="1" customHeight="1">
      <c r="A208" s="752"/>
      <c r="B208" s="746"/>
      <c r="C208" s="15"/>
      <c r="D208" s="27"/>
      <c r="E208" s="53">
        <v>6</v>
      </c>
      <c r="F208" s="76" t="s">
        <v>189</v>
      </c>
      <c r="G208" s="20" t="s">
        <v>214</v>
      </c>
      <c r="H208" s="20" t="s">
        <v>212</v>
      </c>
      <c r="I208" s="134">
        <v>6633000</v>
      </c>
      <c r="J208" s="20" t="s">
        <v>220</v>
      </c>
      <c r="K208" s="21"/>
      <c r="L208" s="24" t="s">
        <v>229</v>
      </c>
      <c r="M208" s="24"/>
      <c r="N208" s="92"/>
    </row>
    <row r="209" spans="1:14" ht="15" hidden="1" customHeight="1">
      <c r="A209" s="752"/>
      <c r="B209" s="746"/>
      <c r="C209" s="28"/>
      <c r="D209" s="49"/>
      <c r="E209" s="53">
        <v>7</v>
      </c>
      <c r="F209" s="76" t="s">
        <v>190</v>
      </c>
      <c r="G209" s="20" t="s">
        <v>214</v>
      </c>
      <c r="H209" s="20" t="s">
        <v>212</v>
      </c>
      <c r="I209" s="134">
        <v>43114000</v>
      </c>
      <c r="J209" s="20" t="s">
        <v>220</v>
      </c>
      <c r="K209" s="21"/>
      <c r="L209" s="24" t="s">
        <v>229</v>
      </c>
      <c r="M209" s="24"/>
      <c r="N209" s="92"/>
    </row>
    <row r="210" spans="1:14" ht="15" hidden="1" customHeight="1">
      <c r="A210" s="752"/>
      <c r="B210" s="746"/>
      <c r="C210" s="28"/>
      <c r="D210" s="49"/>
      <c r="E210" s="53">
        <v>8</v>
      </c>
      <c r="F210" s="76" t="s">
        <v>191</v>
      </c>
      <c r="G210" s="20" t="s">
        <v>214</v>
      </c>
      <c r="H210" s="20" t="s">
        <v>212</v>
      </c>
      <c r="I210" s="134">
        <v>6633000</v>
      </c>
      <c r="J210" s="20" t="s">
        <v>220</v>
      </c>
      <c r="K210" s="21"/>
      <c r="L210" s="24" t="s">
        <v>229</v>
      </c>
      <c r="M210" s="24"/>
      <c r="N210" s="92"/>
    </row>
    <row r="211" spans="1:14" ht="15" hidden="1" customHeight="1">
      <c r="A211" s="752"/>
      <c r="B211" s="746"/>
      <c r="C211" s="28"/>
      <c r="D211" s="49"/>
      <c r="E211" s="53">
        <v>9</v>
      </c>
      <c r="F211" s="76" t="s">
        <v>192</v>
      </c>
      <c r="G211" s="20" t="s">
        <v>214</v>
      </c>
      <c r="H211" s="20" t="s">
        <v>212</v>
      </c>
      <c r="I211" s="134">
        <v>6633000</v>
      </c>
      <c r="J211" s="20" t="s">
        <v>220</v>
      </c>
      <c r="K211" s="21"/>
      <c r="L211" s="24" t="s">
        <v>229</v>
      </c>
      <c r="M211" s="24"/>
      <c r="N211" s="92"/>
    </row>
    <row r="212" spans="1:14" ht="15" hidden="1" customHeight="1">
      <c r="A212" s="752"/>
      <c r="B212" s="746"/>
      <c r="C212" s="15"/>
      <c r="D212" s="27"/>
      <c r="E212" s="53">
        <v>10</v>
      </c>
      <c r="F212" s="76" t="s">
        <v>193</v>
      </c>
      <c r="G212" s="20" t="s">
        <v>214</v>
      </c>
      <c r="H212" s="20" t="s">
        <v>212</v>
      </c>
      <c r="I212" s="134">
        <v>13266000</v>
      </c>
      <c r="J212" s="20" t="s">
        <v>220</v>
      </c>
      <c r="K212" s="21"/>
      <c r="L212" s="24" t="s">
        <v>229</v>
      </c>
      <c r="M212" s="24"/>
      <c r="N212" s="92"/>
    </row>
    <row r="213" spans="1:14" ht="15" hidden="1" customHeight="1">
      <c r="A213" s="752"/>
      <c r="B213" s="746"/>
      <c r="C213" s="15"/>
      <c r="D213" s="27"/>
      <c r="E213" s="53">
        <v>11</v>
      </c>
      <c r="F213" s="76" t="s">
        <v>194</v>
      </c>
      <c r="G213" s="20" t="s">
        <v>214</v>
      </c>
      <c r="H213" s="20" t="s">
        <v>212</v>
      </c>
      <c r="I213" s="134">
        <v>3316000</v>
      </c>
      <c r="J213" s="20" t="s">
        <v>220</v>
      </c>
      <c r="K213" s="21"/>
      <c r="L213" s="24" t="s">
        <v>229</v>
      </c>
      <c r="M213" s="24"/>
      <c r="N213" s="92"/>
    </row>
    <row r="214" spans="1:14" ht="15" hidden="1" customHeight="1">
      <c r="A214" s="752"/>
      <c r="B214" s="746"/>
      <c r="C214" s="15"/>
      <c r="D214" s="27"/>
      <c r="E214" s="53">
        <v>12</v>
      </c>
      <c r="F214" s="76" t="s">
        <v>196</v>
      </c>
      <c r="G214" s="20" t="s">
        <v>214</v>
      </c>
      <c r="H214" s="20" t="s">
        <v>212</v>
      </c>
      <c r="I214" s="134">
        <v>13266000</v>
      </c>
      <c r="J214" s="20" t="s">
        <v>220</v>
      </c>
      <c r="K214" s="21"/>
      <c r="L214" s="24" t="s">
        <v>229</v>
      </c>
      <c r="M214" s="24"/>
      <c r="N214" s="92"/>
    </row>
    <row r="215" spans="1:14" ht="15" hidden="1" customHeight="1">
      <c r="A215" s="752"/>
      <c r="B215" s="746"/>
      <c r="C215" s="28"/>
      <c r="D215" s="49"/>
      <c r="E215" s="53">
        <v>13</v>
      </c>
      <c r="F215" s="76" t="s">
        <v>250</v>
      </c>
      <c r="G215" s="20" t="s">
        <v>214</v>
      </c>
      <c r="H215" s="20" t="s">
        <v>212</v>
      </c>
      <c r="I215" s="134">
        <v>3316000</v>
      </c>
      <c r="J215" s="20" t="s">
        <v>220</v>
      </c>
      <c r="K215" s="21"/>
      <c r="L215" s="24" t="s">
        <v>229</v>
      </c>
      <c r="M215" s="24"/>
      <c r="N215" s="92"/>
    </row>
    <row r="216" spans="1:14" ht="15" hidden="1" customHeight="1">
      <c r="A216" s="752"/>
      <c r="B216" s="746"/>
      <c r="C216" s="28"/>
      <c r="D216" s="49"/>
      <c r="E216" s="53">
        <v>14</v>
      </c>
      <c r="F216" s="76" t="s">
        <v>197</v>
      </c>
      <c r="G216" s="20" t="s">
        <v>214</v>
      </c>
      <c r="H216" s="20" t="s">
        <v>212</v>
      </c>
      <c r="I216" s="134">
        <v>9949000</v>
      </c>
      <c r="J216" s="20" t="s">
        <v>220</v>
      </c>
      <c r="K216" s="21"/>
      <c r="L216" s="24" t="s">
        <v>229</v>
      </c>
      <c r="M216" s="24"/>
      <c r="N216" s="92"/>
    </row>
    <row r="217" spans="1:14" ht="15" hidden="1" customHeight="1">
      <c r="A217" s="752"/>
      <c r="B217" s="746"/>
      <c r="C217" s="15"/>
      <c r="D217" s="49"/>
      <c r="E217" s="53">
        <v>15</v>
      </c>
      <c r="F217" s="76" t="s">
        <v>195</v>
      </c>
      <c r="G217" s="20" t="s">
        <v>214</v>
      </c>
      <c r="H217" s="20" t="s">
        <v>212</v>
      </c>
      <c r="I217" s="134">
        <v>13266000</v>
      </c>
      <c r="J217" s="20" t="s">
        <v>220</v>
      </c>
      <c r="K217" s="21"/>
      <c r="L217" s="24" t="s">
        <v>229</v>
      </c>
      <c r="M217" s="24"/>
      <c r="N217" s="92"/>
    </row>
    <row r="218" spans="1:14" ht="15" hidden="1" customHeight="1">
      <c r="A218" s="752"/>
      <c r="B218" s="746"/>
      <c r="C218" s="28"/>
      <c r="D218" s="49"/>
      <c r="E218" s="53">
        <v>16</v>
      </c>
      <c r="F218" s="76" t="s">
        <v>260</v>
      </c>
      <c r="G218" s="34" t="s">
        <v>214</v>
      </c>
      <c r="H218" s="34" t="s">
        <v>212</v>
      </c>
      <c r="I218" s="97">
        <v>9000000</v>
      </c>
      <c r="J218" s="20" t="s">
        <v>220</v>
      </c>
      <c r="K218" s="21"/>
      <c r="L218" s="24" t="s">
        <v>229</v>
      </c>
      <c r="M218" s="24"/>
      <c r="N218" s="92"/>
    </row>
    <row r="219" spans="1:14" ht="27.75" hidden="1" customHeight="1">
      <c r="A219" s="752"/>
      <c r="B219" s="746"/>
      <c r="C219" s="28"/>
      <c r="D219" s="49"/>
      <c r="E219" s="53">
        <v>17</v>
      </c>
      <c r="F219" s="136" t="s">
        <v>261</v>
      </c>
      <c r="G219" s="34" t="s">
        <v>214</v>
      </c>
      <c r="H219" s="34" t="s">
        <v>212</v>
      </c>
      <c r="I219" s="97">
        <v>13150000</v>
      </c>
      <c r="J219" s="20" t="s">
        <v>220</v>
      </c>
      <c r="K219" s="21"/>
      <c r="L219" s="21" t="s">
        <v>229</v>
      </c>
      <c r="M219" s="24"/>
      <c r="N219" s="92"/>
    </row>
    <row r="220" spans="1:14" ht="15" hidden="1" customHeight="1">
      <c r="A220" s="752"/>
      <c r="B220" s="746"/>
      <c r="C220" s="28"/>
      <c r="D220" s="49"/>
      <c r="E220" s="53"/>
      <c r="F220" s="76"/>
      <c r="G220" s="20"/>
      <c r="H220" s="20"/>
      <c r="I220" s="134"/>
      <c r="J220" s="20"/>
      <c r="K220" s="21"/>
      <c r="L220" s="24"/>
      <c r="M220" s="24"/>
      <c r="N220" s="92"/>
    </row>
    <row r="221" spans="1:14" ht="15" hidden="1" customHeight="1">
      <c r="A221" s="752"/>
      <c r="B221" s="746"/>
      <c r="C221" s="28">
        <v>2</v>
      </c>
      <c r="D221" s="49" t="s">
        <v>216</v>
      </c>
      <c r="E221" s="53">
        <v>1</v>
      </c>
      <c r="F221" s="76" t="s">
        <v>240</v>
      </c>
      <c r="G221" s="20" t="s">
        <v>214</v>
      </c>
      <c r="H221" s="20" t="s">
        <v>212</v>
      </c>
      <c r="I221" s="134">
        <v>16582000</v>
      </c>
      <c r="J221" s="20" t="s">
        <v>220</v>
      </c>
      <c r="K221" s="21"/>
      <c r="L221" s="24" t="s">
        <v>229</v>
      </c>
      <c r="M221" s="24"/>
      <c r="N221" s="92"/>
    </row>
    <row r="222" spans="1:14" ht="15" hidden="1" customHeight="1">
      <c r="A222" s="752"/>
      <c r="B222" s="746"/>
      <c r="C222" s="28"/>
      <c r="D222" s="49"/>
      <c r="E222" s="53">
        <v>2</v>
      </c>
      <c r="F222" s="76" t="s">
        <v>198</v>
      </c>
      <c r="G222" s="20" t="s">
        <v>214</v>
      </c>
      <c r="H222" s="20" t="s">
        <v>212</v>
      </c>
      <c r="I222" s="134">
        <v>13266000</v>
      </c>
      <c r="J222" s="20" t="s">
        <v>220</v>
      </c>
      <c r="K222" s="21"/>
      <c r="L222" s="24" t="s">
        <v>229</v>
      </c>
      <c r="M222" s="24"/>
      <c r="N222" s="92"/>
    </row>
    <row r="223" spans="1:14" ht="15" hidden="1" customHeight="1">
      <c r="A223" s="752"/>
      <c r="B223" s="746"/>
      <c r="C223" s="28"/>
      <c r="D223" s="49"/>
      <c r="E223" s="53">
        <v>3</v>
      </c>
      <c r="F223" s="76" t="s">
        <v>199</v>
      </c>
      <c r="G223" s="20" t="s">
        <v>214</v>
      </c>
      <c r="H223" s="20" t="s">
        <v>212</v>
      </c>
      <c r="I223" s="134">
        <v>29848000</v>
      </c>
      <c r="J223" s="20" t="s">
        <v>220</v>
      </c>
      <c r="K223" s="21"/>
      <c r="L223" s="24" t="s">
        <v>229</v>
      </c>
      <c r="M223" s="24"/>
      <c r="N223" s="92"/>
    </row>
    <row r="224" spans="1:14" ht="15" hidden="1" customHeight="1">
      <c r="A224" s="752"/>
      <c r="B224" s="746"/>
      <c r="C224" s="28"/>
      <c r="D224" s="49"/>
      <c r="E224" s="53">
        <v>4</v>
      </c>
      <c r="F224" s="76" t="s">
        <v>200</v>
      </c>
      <c r="G224" s="20" t="s">
        <v>214</v>
      </c>
      <c r="H224" s="20" t="s">
        <v>212</v>
      </c>
      <c r="I224" s="134">
        <v>16582000</v>
      </c>
      <c r="J224" s="20" t="s">
        <v>220</v>
      </c>
      <c r="K224" s="21"/>
      <c r="L224" s="24" t="s">
        <v>229</v>
      </c>
      <c r="M224" s="24"/>
      <c r="N224" s="92"/>
    </row>
    <row r="225" spans="1:14" ht="15" hidden="1" customHeight="1">
      <c r="A225" s="752"/>
      <c r="B225" s="746"/>
      <c r="C225" s="28"/>
      <c r="D225" s="49"/>
      <c r="E225" s="53">
        <v>5</v>
      </c>
      <c r="F225" s="76" t="s">
        <v>201</v>
      </c>
      <c r="G225" s="20" t="s">
        <v>214</v>
      </c>
      <c r="H225" s="20" t="s">
        <v>212</v>
      </c>
      <c r="I225" s="134">
        <v>24165000</v>
      </c>
      <c r="J225" s="20" t="s">
        <v>220</v>
      </c>
      <c r="K225" s="21"/>
      <c r="L225" s="24" t="s">
        <v>229</v>
      </c>
      <c r="M225" s="24"/>
      <c r="N225" s="92"/>
    </row>
    <row r="226" spans="1:14" ht="15" hidden="1" customHeight="1">
      <c r="A226" s="752"/>
      <c r="B226" s="746"/>
      <c r="C226" s="28"/>
      <c r="D226" s="49"/>
      <c r="E226" s="53">
        <v>6</v>
      </c>
      <c r="F226" s="76" t="s">
        <v>202</v>
      </c>
      <c r="G226" s="20" t="s">
        <v>214</v>
      </c>
      <c r="H226" s="20" t="s">
        <v>212</v>
      </c>
      <c r="I226" s="134">
        <v>16582000</v>
      </c>
      <c r="J226" s="20" t="s">
        <v>220</v>
      </c>
      <c r="K226" s="21"/>
      <c r="L226" s="24" t="s">
        <v>229</v>
      </c>
      <c r="M226" s="24"/>
      <c r="N226" s="92"/>
    </row>
    <row r="227" spans="1:14" ht="15" hidden="1" customHeight="1">
      <c r="A227" s="752"/>
      <c r="B227" s="746"/>
      <c r="C227" s="28"/>
      <c r="D227" s="49"/>
      <c r="E227" s="53">
        <v>7</v>
      </c>
      <c r="F227" s="76" t="s">
        <v>203</v>
      </c>
      <c r="G227" s="20" t="s">
        <v>214</v>
      </c>
      <c r="H227" s="20" t="s">
        <v>212</v>
      </c>
      <c r="I227" s="134">
        <v>20015000</v>
      </c>
      <c r="J227" s="20" t="s">
        <v>220</v>
      </c>
      <c r="K227" s="21"/>
      <c r="L227" s="24" t="s">
        <v>229</v>
      </c>
      <c r="M227" s="24"/>
      <c r="N227" s="92"/>
    </row>
    <row r="228" spans="1:14" ht="15" hidden="1" customHeight="1">
      <c r="A228" s="752"/>
      <c r="B228" s="746"/>
      <c r="C228" s="28"/>
      <c r="D228" s="49"/>
      <c r="E228" s="53">
        <v>8</v>
      </c>
      <c r="F228" s="76" t="s">
        <v>204</v>
      </c>
      <c r="G228" s="20" t="s">
        <v>214</v>
      </c>
      <c r="H228" s="20" t="s">
        <v>212</v>
      </c>
      <c r="I228" s="134">
        <v>3316000</v>
      </c>
      <c r="J228" s="20" t="s">
        <v>220</v>
      </c>
      <c r="K228" s="21"/>
      <c r="L228" s="24" t="s">
        <v>229</v>
      </c>
      <c r="M228" s="24"/>
      <c r="N228" s="92"/>
    </row>
    <row r="229" spans="1:14" ht="15" hidden="1" customHeight="1">
      <c r="A229" s="752"/>
      <c r="B229" s="746"/>
      <c r="C229" s="15"/>
      <c r="D229" s="27"/>
      <c r="E229" s="53">
        <v>9</v>
      </c>
      <c r="F229" s="76" t="s">
        <v>205</v>
      </c>
      <c r="G229" s="20" t="s">
        <v>214</v>
      </c>
      <c r="H229" s="20" t="s">
        <v>212</v>
      </c>
      <c r="I229" s="134">
        <v>16587000</v>
      </c>
      <c r="J229" s="20" t="s">
        <v>220</v>
      </c>
      <c r="K229" s="21"/>
      <c r="L229" s="24" t="s">
        <v>229</v>
      </c>
      <c r="M229" s="24"/>
      <c r="N229" s="92"/>
    </row>
    <row r="230" spans="1:14" ht="15" hidden="1" customHeight="1" thickBot="1">
      <c r="A230" s="752"/>
      <c r="B230" s="746"/>
      <c r="C230" s="28"/>
      <c r="D230" s="1"/>
      <c r="E230" s="53"/>
      <c r="F230" s="76"/>
      <c r="G230" s="52"/>
      <c r="H230" s="52"/>
      <c r="I230" s="19"/>
      <c r="J230" s="20"/>
      <c r="K230" s="21"/>
      <c r="L230" s="24"/>
      <c r="M230" s="24"/>
      <c r="N230" s="92"/>
    </row>
    <row r="231" spans="1:14" hidden="1">
      <c r="A231" s="78" t="s">
        <v>24</v>
      </c>
      <c r="B231" s="79"/>
      <c r="C231" s="79"/>
      <c r="D231" s="79"/>
      <c r="E231" s="79"/>
      <c r="F231" s="79"/>
      <c r="G231" s="79"/>
      <c r="H231" s="79"/>
      <c r="I231" s="80">
        <f>SUM(I203:I230)</f>
        <v>331650000</v>
      </c>
      <c r="J231" s="81"/>
      <c r="K231" s="81"/>
      <c r="L231" s="93"/>
      <c r="M231" s="93"/>
      <c r="N231" s="104"/>
    </row>
    <row r="232" spans="1:14" hidden="1">
      <c r="A232" s="82">
        <v>5</v>
      </c>
      <c r="B232" s="756" t="s">
        <v>25</v>
      </c>
      <c r="C232" s="756"/>
      <c r="D232" s="756"/>
      <c r="E232" s="44"/>
      <c r="F232" s="44"/>
      <c r="G232" s="44"/>
      <c r="H232" s="44"/>
      <c r="I232" s="126">
        <v>22110000</v>
      </c>
      <c r="J232" s="84" t="s">
        <v>213</v>
      </c>
      <c r="K232" s="84"/>
      <c r="L232" s="84" t="s">
        <v>229</v>
      </c>
      <c r="M232" s="94"/>
      <c r="N232" s="105"/>
    </row>
    <row r="233" spans="1:14" ht="17.25" hidden="1" customHeight="1" thickBot="1">
      <c r="A233" s="85" t="s">
        <v>26</v>
      </c>
      <c r="B233" s="86"/>
      <c r="C233" s="86"/>
      <c r="D233" s="86"/>
      <c r="E233" s="86"/>
      <c r="F233" s="86"/>
      <c r="G233" s="86"/>
      <c r="H233" s="86"/>
      <c r="I233" s="87">
        <f>I71+I187+I202+I231+I232</f>
        <v>2211000000</v>
      </c>
      <c r="J233" s="88"/>
      <c r="K233" s="88"/>
      <c r="L233" s="113"/>
      <c r="M233" s="113"/>
      <c r="N233" s="106"/>
    </row>
    <row r="234" spans="1:14" hidden="1">
      <c r="I234" s="119">
        <f>[2]Pendapatan!$G$12</f>
        <v>2211000000</v>
      </c>
    </row>
    <row r="235" spans="1:14" hidden="1">
      <c r="I235" s="129">
        <f>I233-I234</f>
        <v>0</v>
      </c>
      <c r="L235" s="755"/>
      <c r="M235" s="755"/>
      <c r="N235" s="755"/>
    </row>
    <row r="236" spans="1:14" hidden="1">
      <c r="I236" s="89"/>
      <c r="J236" s="127"/>
      <c r="K236" s="127"/>
      <c r="L236" s="131"/>
      <c r="M236" s="131"/>
      <c r="N236" s="131"/>
    </row>
    <row r="237" spans="1:14" hidden="1">
      <c r="D237" s="120" t="s">
        <v>27</v>
      </c>
      <c r="E237" s="3"/>
      <c r="H237" s="90"/>
      <c r="I237" s="794" t="s">
        <v>241</v>
      </c>
      <c r="J237" s="794"/>
      <c r="L237" s="44"/>
      <c r="M237" s="44"/>
      <c r="N237" s="44"/>
    </row>
    <row r="238" spans="1:14" ht="14.4" hidden="1">
      <c r="D238" s="121" t="s">
        <v>28</v>
      </c>
      <c r="E238" s="96"/>
      <c r="I238" s="794" t="s">
        <v>242</v>
      </c>
      <c r="J238" s="794"/>
      <c r="L238" s="44"/>
      <c r="M238" s="44"/>
      <c r="N238" s="44"/>
    </row>
    <row r="239" spans="1:14" ht="14.4" hidden="1">
      <c r="D239" s="121"/>
      <c r="E239" s="96"/>
      <c r="I239" s="3"/>
      <c r="L239" s="3"/>
      <c r="M239" s="3"/>
      <c r="N239" s="3"/>
    </row>
    <row r="240" spans="1:14" ht="14.4" hidden="1">
      <c r="D240" s="121"/>
      <c r="E240" s="96"/>
      <c r="I240" s="3"/>
      <c r="L240" s="3"/>
      <c r="M240" s="3"/>
      <c r="N240" s="3"/>
    </row>
    <row r="241" spans="1:21" ht="14.4" hidden="1">
      <c r="D241" s="122"/>
      <c r="I241" s="3"/>
    </row>
    <row r="242" spans="1:21" ht="14.4" hidden="1">
      <c r="D242" s="122"/>
      <c r="I242" s="3"/>
    </row>
    <row r="243" spans="1:21" ht="14.4" hidden="1">
      <c r="D243" s="135" t="s">
        <v>258</v>
      </c>
      <c r="E243" s="96"/>
      <c r="I243" s="796" t="s">
        <v>259</v>
      </c>
      <c r="J243" s="797"/>
      <c r="K243" s="247"/>
      <c r="L243" s="2"/>
      <c r="M243" s="2"/>
      <c r="N243" s="2"/>
    </row>
    <row r="244" spans="1:21" hidden="1"/>
    <row r="245" spans="1:21" hidden="1"/>
    <row r="246" spans="1:21" ht="15.6">
      <c r="A246" s="795" t="s">
        <v>504</v>
      </c>
      <c r="B246" s="795"/>
      <c r="C246" s="795"/>
      <c r="D246" s="795"/>
      <c r="E246" s="795"/>
      <c r="F246" s="795"/>
      <c r="G246" s="795"/>
      <c r="H246" s="795"/>
      <c r="I246" s="795"/>
      <c r="J246" s="795"/>
      <c r="K246" s="795"/>
      <c r="L246" s="795"/>
      <c r="M246" s="795"/>
      <c r="N246" s="795"/>
    </row>
    <row r="247" spans="1:21" ht="20.399999999999999">
      <c r="A247" s="736" t="s">
        <v>513</v>
      </c>
      <c r="B247" s="736"/>
      <c r="C247" s="736"/>
      <c r="D247" s="736"/>
      <c r="E247" s="736"/>
      <c r="F247" s="736"/>
      <c r="G247" s="736"/>
      <c r="H247" s="736"/>
      <c r="I247" s="736"/>
      <c r="J247" s="736"/>
      <c r="K247" s="736"/>
      <c r="L247" s="736"/>
      <c r="M247" s="736"/>
      <c r="N247" s="736"/>
    </row>
    <row r="248" spans="1:21" ht="20.399999999999999">
      <c r="A248" s="736" t="s">
        <v>517</v>
      </c>
      <c r="B248" s="736"/>
      <c r="C248" s="736"/>
      <c r="D248" s="736"/>
      <c r="E248" s="736"/>
      <c r="F248" s="736"/>
      <c r="G248" s="736"/>
      <c r="H248" s="736"/>
      <c r="I248" s="736"/>
      <c r="J248" s="736"/>
      <c r="K248" s="736"/>
      <c r="L248" s="736"/>
      <c r="M248" s="736"/>
      <c r="N248" s="736"/>
    </row>
    <row r="249" spans="1:21">
      <c r="A249" s="807" t="s">
        <v>0</v>
      </c>
      <c r="B249" s="760" t="s">
        <v>1</v>
      </c>
      <c r="C249" s="761"/>
      <c r="D249" s="761"/>
      <c r="E249" s="761"/>
      <c r="F249" s="762"/>
      <c r="G249" s="731" t="s">
        <v>2</v>
      </c>
      <c r="H249" s="731" t="s">
        <v>3</v>
      </c>
      <c r="I249" s="760" t="s">
        <v>4</v>
      </c>
      <c r="J249" s="762"/>
      <c r="K249" s="780" t="s">
        <v>437</v>
      </c>
      <c r="L249" s="760" t="s">
        <v>5</v>
      </c>
      <c r="M249" s="761"/>
      <c r="N249" s="762"/>
    </row>
    <row r="250" spans="1:21">
      <c r="A250" s="807"/>
      <c r="B250" s="763"/>
      <c r="C250" s="764"/>
      <c r="D250" s="764"/>
      <c r="E250" s="764"/>
      <c r="F250" s="765"/>
      <c r="G250" s="732"/>
      <c r="H250" s="732"/>
      <c r="I250" s="763"/>
      <c r="J250" s="765"/>
      <c r="K250" s="781"/>
      <c r="L250" s="763"/>
      <c r="M250" s="764"/>
      <c r="N250" s="765"/>
    </row>
    <row r="251" spans="1:21" ht="39.6">
      <c r="A251" s="807"/>
      <c r="B251" s="604" t="s">
        <v>6</v>
      </c>
      <c r="C251" s="604"/>
      <c r="D251" s="604" t="s">
        <v>7</v>
      </c>
      <c r="E251" s="604"/>
      <c r="F251" s="604" t="s">
        <v>8</v>
      </c>
      <c r="G251" s="808"/>
      <c r="H251" s="808"/>
      <c r="I251" s="605" t="s">
        <v>9</v>
      </c>
      <c r="J251" s="605" t="s">
        <v>10</v>
      </c>
      <c r="K251" s="782"/>
      <c r="L251" s="605" t="s">
        <v>11</v>
      </c>
      <c r="M251" s="606" t="s">
        <v>12</v>
      </c>
      <c r="N251" s="605" t="s">
        <v>13</v>
      </c>
      <c r="P251" s="212" t="s">
        <v>262</v>
      </c>
      <c r="Q251" s="212" t="s">
        <v>213</v>
      </c>
      <c r="R251" s="212" t="s">
        <v>263</v>
      </c>
      <c r="S251" s="212" t="s">
        <v>220</v>
      </c>
    </row>
    <row r="252" spans="1:21" ht="22.5" customHeight="1">
      <c r="A252" s="784">
        <v>1</v>
      </c>
      <c r="B252" s="813" t="s">
        <v>14</v>
      </c>
      <c r="C252" s="355">
        <v>1</v>
      </c>
      <c r="D252" s="353" t="s">
        <v>30</v>
      </c>
      <c r="E252" s="354">
        <v>1</v>
      </c>
      <c r="F252" s="394" t="s">
        <v>317</v>
      </c>
      <c r="G252" s="356" t="s">
        <v>214</v>
      </c>
      <c r="H252" s="263" t="s">
        <v>212</v>
      </c>
      <c r="I252" s="267">
        <v>1000000</v>
      </c>
      <c r="J252" s="356" t="s">
        <v>213</v>
      </c>
      <c r="K252" s="396" t="str">
        <f>'2019'!K215</f>
        <v xml:space="preserve"> Penegasan  batas desa</v>
      </c>
      <c r="L252" s="356" t="s">
        <v>229</v>
      </c>
      <c r="M252" s="462"/>
      <c r="N252" s="462"/>
      <c r="Q252" s="119">
        <v>1000000</v>
      </c>
      <c r="S252" s="184"/>
      <c r="T252" s="139">
        <f>P252+Q252+R252+S252</f>
        <v>1000000</v>
      </c>
      <c r="U252" s="119">
        <f>I252-T252</f>
        <v>0</v>
      </c>
    </row>
    <row r="253" spans="1:21" ht="15" hidden="1" customHeight="1">
      <c r="A253" s="785"/>
      <c r="B253" s="814"/>
      <c r="C253" s="286"/>
      <c r="D253" s="271"/>
      <c r="E253" s="570"/>
      <c r="F253" s="571"/>
      <c r="G253" s="322"/>
      <c r="H253" s="281"/>
      <c r="I253" s="278"/>
      <c r="J253" s="295"/>
      <c r="K253" s="596"/>
      <c r="L253" s="322"/>
      <c r="M253" s="401"/>
      <c r="N253" s="401"/>
      <c r="S253" s="183"/>
      <c r="T253" s="139">
        <f t="shared" ref="T253:T299" si="0">P253+Q253+R253+S253</f>
        <v>0</v>
      </c>
      <c r="U253" s="119">
        <f t="shared" ref="U253:U307" si="1">I253-T253</f>
        <v>0</v>
      </c>
    </row>
    <row r="254" spans="1:21" ht="15" hidden="1" customHeight="1">
      <c r="A254" s="785"/>
      <c r="B254" s="814"/>
      <c r="C254" s="286"/>
      <c r="D254" s="271"/>
      <c r="E254" s="570"/>
      <c r="F254" s="571"/>
      <c r="G254" s="322"/>
      <c r="H254" s="281"/>
      <c r="I254" s="278"/>
      <c r="J254" s="295"/>
      <c r="K254" s="596"/>
      <c r="L254" s="322"/>
      <c r="M254" s="401"/>
      <c r="N254" s="401"/>
      <c r="S254" s="184"/>
      <c r="T254" s="139">
        <f t="shared" si="0"/>
        <v>0</v>
      </c>
      <c r="U254" s="119">
        <f t="shared" si="1"/>
        <v>0</v>
      </c>
    </row>
    <row r="255" spans="1:21" ht="15" hidden="1" customHeight="1">
      <c r="A255" s="785"/>
      <c r="B255" s="814"/>
      <c r="C255" s="286"/>
      <c r="D255" s="271"/>
      <c r="E255" s="272"/>
      <c r="F255" s="282"/>
      <c r="G255" s="322"/>
      <c r="H255" s="281"/>
      <c r="I255" s="278"/>
      <c r="J255" s="322"/>
      <c r="K255" s="323"/>
      <c r="L255" s="322"/>
      <c r="M255" s="401"/>
      <c r="N255" s="401"/>
      <c r="S255" s="184"/>
      <c r="T255" s="139">
        <f t="shared" si="0"/>
        <v>0</v>
      </c>
      <c r="U255" s="119">
        <f t="shared" si="1"/>
        <v>0</v>
      </c>
    </row>
    <row r="256" spans="1:21" ht="10.5" customHeight="1">
      <c r="A256" s="785"/>
      <c r="B256" s="814"/>
      <c r="C256" s="286"/>
      <c r="D256" s="271"/>
      <c r="E256" s="272"/>
      <c r="F256" s="282"/>
      <c r="G256" s="322"/>
      <c r="H256" s="281"/>
      <c r="I256" s="278"/>
      <c r="J256" s="322"/>
      <c r="K256" s="323"/>
      <c r="L256" s="322"/>
      <c r="M256" s="401"/>
      <c r="N256" s="401"/>
      <c r="S256" s="184"/>
      <c r="T256" s="139">
        <f t="shared" si="0"/>
        <v>0</v>
      </c>
      <c r="U256" s="119">
        <f t="shared" si="1"/>
        <v>0</v>
      </c>
    </row>
    <row r="257" spans="1:21" ht="15" customHeight="1">
      <c r="A257" s="785"/>
      <c r="B257" s="814"/>
      <c r="C257" s="286">
        <v>2</v>
      </c>
      <c r="D257" s="271" t="s">
        <v>325</v>
      </c>
      <c r="E257" s="272">
        <v>1</v>
      </c>
      <c r="F257" s="282" t="s">
        <v>340</v>
      </c>
      <c r="G257" s="322" t="s">
        <v>214</v>
      </c>
      <c r="H257" s="281" t="s">
        <v>212</v>
      </c>
      <c r="I257" s="278">
        <v>35000000</v>
      </c>
      <c r="J257" s="322" t="s">
        <v>213</v>
      </c>
      <c r="K257" s="323" t="str">
        <f>'2019'!K219</f>
        <v>Peningkatan SDM</v>
      </c>
      <c r="L257" s="322" t="s">
        <v>229</v>
      </c>
      <c r="M257" s="401"/>
      <c r="N257" s="401"/>
      <c r="Q257" s="119">
        <f>I257</f>
        <v>35000000</v>
      </c>
      <c r="S257" s="184"/>
      <c r="T257" s="139">
        <f t="shared" si="0"/>
        <v>35000000</v>
      </c>
      <c r="U257" s="119">
        <f t="shared" si="1"/>
        <v>0</v>
      </c>
    </row>
    <row r="258" spans="1:21" ht="15" customHeight="1">
      <c r="A258" s="785"/>
      <c r="B258" s="814"/>
      <c r="C258" s="286"/>
      <c r="D258" s="271"/>
      <c r="E258" s="272"/>
      <c r="F258" s="282" t="s">
        <v>486</v>
      </c>
      <c r="G258" s="322"/>
      <c r="H258" s="281"/>
      <c r="I258" s="278">
        <v>3500000</v>
      </c>
      <c r="J258" s="322"/>
      <c r="K258" s="323"/>
      <c r="L258" s="322"/>
      <c r="M258" s="401"/>
      <c r="N258" s="401"/>
      <c r="S258" s="184"/>
      <c r="T258" s="139">
        <f t="shared" si="0"/>
        <v>0</v>
      </c>
      <c r="U258" s="119">
        <f t="shared" si="1"/>
        <v>3500000</v>
      </c>
    </row>
    <row r="259" spans="1:21" ht="15" customHeight="1">
      <c r="A259" s="785"/>
      <c r="B259" s="814"/>
      <c r="C259" s="286">
        <v>3</v>
      </c>
      <c r="D259" s="282" t="s">
        <v>38</v>
      </c>
      <c r="E259" s="272">
        <v>1</v>
      </c>
      <c r="F259" s="282" t="s">
        <v>480</v>
      </c>
      <c r="G259" s="322" t="s">
        <v>214</v>
      </c>
      <c r="H259" s="281" t="s">
        <v>212</v>
      </c>
      <c r="I259" s="278">
        <v>2500000</v>
      </c>
      <c r="J259" s="322" t="s">
        <v>213</v>
      </c>
      <c r="K259" s="323" t="s">
        <v>438</v>
      </c>
      <c r="L259" s="322" t="s">
        <v>229</v>
      </c>
      <c r="M259" s="401"/>
      <c r="N259" s="401"/>
      <c r="Q259" s="119">
        <f>I259</f>
        <v>2500000</v>
      </c>
      <c r="S259" s="184"/>
      <c r="T259" s="139">
        <f t="shared" si="0"/>
        <v>2500000</v>
      </c>
      <c r="U259" s="119">
        <f t="shared" si="1"/>
        <v>0</v>
      </c>
    </row>
    <row r="260" spans="1:21" ht="9.75" hidden="1" customHeight="1">
      <c r="A260" s="785"/>
      <c r="B260" s="814"/>
      <c r="C260" s="286"/>
      <c r="D260" s="282"/>
      <c r="E260" s="272"/>
      <c r="F260" s="282"/>
      <c r="G260" s="322"/>
      <c r="H260" s="281"/>
      <c r="I260" s="278"/>
      <c r="J260" s="322"/>
      <c r="K260" s="323"/>
      <c r="L260" s="322"/>
      <c r="M260" s="401"/>
      <c r="N260" s="401"/>
      <c r="Q260" s="119">
        <f>I260</f>
        <v>0</v>
      </c>
      <c r="S260" s="183"/>
      <c r="T260" s="139">
        <f t="shared" si="0"/>
        <v>0</v>
      </c>
      <c r="U260" s="119">
        <f t="shared" si="1"/>
        <v>0</v>
      </c>
    </row>
    <row r="261" spans="1:21" ht="11.25" customHeight="1">
      <c r="A261" s="785"/>
      <c r="B261" s="814"/>
      <c r="C261" s="286"/>
      <c r="D261" s="282"/>
      <c r="E261" s="272"/>
      <c r="F261" s="282"/>
      <c r="G261" s="322"/>
      <c r="H261" s="281"/>
      <c r="I261" s="278"/>
      <c r="J261" s="322"/>
      <c r="K261" s="323"/>
      <c r="L261" s="322"/>
      <c r="M261" s="401"/>
      <c r="N261" s="401"/>
      <c r="S261" s="183"/>
      <c r="T261" s="139">
        <f t="shared" si="0"/>
        <v>0</v>
      </c>
      <c r="U261" s="119">
        <f t="shared" si="1"/>
        <v>0</v>
      </c>
    </row>
    <row r="262" spans="1:21" ht="15" customHeight="1">
      <c r="A262" s="785"/>
      <c r="B262" s="814"/>
      <c r="C262" s="286">
        <v>4</v>
      </c>
      <c r="D262" s="282" t="s">
        <v>331</v>
      </c>
      <c r="E262" s="272">
        <v>1</v>
      </c>
      <c r="F262" s="282" t="s">
        <v>275</v>
      </c>
      <c r="G262" s="322" t="s">
        <v>214</v>
      </c>
      <c r="H262" s="281" t="s">
        <v>212</v>
      </c>
      <c r="I262" s="278">
        <v>1000000</v>
      </c>
      <c r="J262" s="322" t="s">
        <v>213</v>
      </c>
      <c r="K262" s="323" t="s">
        <v>440</v>
      </c>
      <c r="L262" s="322" t="s">
        <v>229</v>
      </c>
      <c r="M262" s="401"/>
      <c r="N262" s="401"/>
      <c r="Q262" s="119">
        <f>I262</f>
        <v>1000000</v>
      </c>
      <c r="S262" s="184"/>
      <c r="T262" s="139">
        <f t="shared" si="0"/>
        <v>1000000</v>
      </c>
      <c r="U262" s="119">
        <f t="shared" si="1"/>
        <v>0</v>
      </c>
    </row>
    <row r="263" spans="1:21" ht="15" customHeight="1">
      <c r="A263" s="785"/>
      <c r="B263" s="814"/>
      <c r="C263" s="286"/>
      <c r="D263" s="282"/>
      <c r="E263" s="272"/>
      <c r="F263" s="282" t="s">
        <v>474</v>
      </c>
      <c r="G263" s="322" t="s">
        <v>214</v>
      </c>
      <c r="H263" s="281" t="s">
        <v>212</v>
      </c>
      <c r="I263" s="278">
        <f>500000*12</f>
        <v>6000000</v>
      </c>
      <c r="J263" s="322" t="s">
        <v>213</v>
      </c>
      <c r="K263" s="323" t="s">
        <v>475</v>
      </c>
      <c r="L263" s="278" t="s">
        <v>229</v>
      </c>
      <c r="M263" s="401"/>
      <c r="N263" s="401"/>
      <c r="Q263" s="119">
        <f>I263</f>
        <v>6000000</v>
      </c>
      <c r="S263" s="184"/>
      <c r="T263" s="139">
        <f t="shared" si="0"/>
        <v>6000000</v>
      </c>
      <c r="U263" s="119">
        <f t="shared" si="1"/>
        <v>0</v>
      </c>
    </row>
    <row r="264" spans="1:21" ht="10.5" customHeight="1">
      <c r="A264" s="785"/>
      <c r="B264" s="814"/>
      <c r="C264" s="286"/>
      <c r="D264" s="282"/>
      <c r="E264" s="272"/>
      <c r="F264" s="282"/>
      <c r="G264" s="322"/>
      <c r="H264" s="281"/>
      <c r="I264" s="278"/>
      <c r="J264" s="322"/>
      <c r="K264" s="322"/>
      <c r="L264" s="322"/>
      <c r="M264" s="401"/>
      <c r="N264" s="401"/>
      <c r="S264" s="183"/>
      <c r="T264" s="139">
        <f t="shared" si="0"/>
        <v>0</v>
      </c>
      <c r="U264" s="119">
        <f t="shared" si="1"/>
        <v>0</v>
      </c>
    </row>
    <row r="265" spans="1:21" ht="15" customHeight="1">
      <c r="A265" s="785"/>
      <c r="B265" s="814"/>
      <c r="C265" s="286">
        <v>5</v>
      </c>
      <c r="D265" s="282" t="s">
        <v>303</v>
      </c>
      <c r="E265" s="272">
        <v>1</v>
      </c>
      <c r="F265" s="282" t="s">
        <v>51</v>
      </c>
      <c r="G265" s="322" t="s">
        <v>214</v>
      </c>
      <c r="H265" s="281" t="s">
        <v>264</v>
      </c>
      <c r="I265" s="278">
        <f>'2023'!I261</f>
        <v>3000000</v>
      </c>
      <c r="J265" s="322" t="s">
        <v>262</v>
      </c>
      <c r="K265" s="323" t="s">
        <v>401</v>
      </c>
      <c r="L265" s="322" t="s">
        <v>229</v>
      </c>
      <c r="M265" s="401"/>
      <c r="N265" s="401"/>
      <c r="P265" s="119">
        <f>I265</f>
        <v>3000000</v>
      </c>
      <c r="R265" s="119">
        <v>0</v>
      </c>
      <c r="S265" s="183">
        <v>0</v>
      </c>
      <c r="T265" s="139">
        <f t="shared" si="0"/>
        <v>3000000</v>
      </c>
      <c r="U265" s="119">
        <f t="shared" si="1"/>
        <v>0</v>
      </c>
    </row>
    <row r="266" spans="1:21" ht="15" customHeight="1">
      <c r="A266" s="785"/>
      <c r="B266" s="814"/>
      <c r="C266" s="286"/>
      <c r="D266" s="282"/>
      <c r="E266" s="272">
        <v>2</v>
      </c>
      <c r="F266" s="282" t="s">
        <v>52</v>
      </c>
      <c r="G266" s="322" t="s">
        <v>214</v>
      </c>
      <c r="H266" s="281" t="s">
        <v>212</v>
      </c>
      <c r="I266" s="278">
        <f>'2023'!I262</f>
        <v>1500000</v>
      </c>
      <c r="J266" s="322" t="s">
        <v>262</v>
      </c>
      <c r="K266" s="323" t="s">
        <v>401</v>
      </c>
      <c r="L266" s="322" t="s">
        <v>229</v>
      </c>
      <c r="M266" s="401"/>
      <c r="N266" s="401"/>
      <c r="P266" s="119">
        <f>I266</f>
        <v>1500000</v>
      </c>
      <c r="S266" s="183"/>
      <c r="T266" s="139">
        <f t="shared" si="0"/>
        <v>1500000</v>
      </c>
      <c r="U266" s="119">
        <f t="shared" si="1"/>
        <v>0</v>
      </c>
    </row>
    <row r="267" spans="1:21" ht="15" hidden="1" customHeight="1">
      <c r="A267" s="785"/>
      <c r="B267" s="814"/>
      <c r="C267" s="286"/>
      <c r="D267" s="282"/>
      <c r="E267" s="272"/>
      <c r="F267" s="282"/>
      <c r="G267" s="322"/>
      <c r="H267" s="281"/>
      <c r="I267" s="278"/>
      <c r="J267" s="322"/>
      <c r="K267" s="323"/>
      <c r="L267" s="322"/>
      <c r="M267" s="401"/>
      <c r="N267" s="401"/>
      <c r="S267" s="184"/>
      <c r="T267" s="139"/>
      <c r="U267" s="119"/>
    </row>
    <row r="268" spans="1:21" ht="10.5" customHeight="1">
      <c r="A268" s="785"/>
      <c r="B268" s="814"/>
      <c r="C268" s="286"/>
      <c r="D268" s="282"/>
      <c r="E268" s="272"/>
      <c r="F268" s="282"/>
      <c r="G268" s="322"/>
      <c r="H268" s="281"/>
      <c r="I268" s="278"/>
      <c r="J268" s="322"/>
      <c r="K268" s="322"/>
      <c r="L268" s="322"/>
      <c r="M268" s="401"/>
      <c r="N268" s="401"/>
      <c r="S268" s="184"/>
      <c r="T268" s="139">
        <f t="shared" si="0"/>
        <v>0</v>
      </c>
      <c r="U268" s="119">
        <f t="shared" si="1"/>
        <v>0</v>
      </c>
    </row>
    <row r="269" spans="1:21" ht="15" customHeight="1">
      <c r="A269" s="785"/>
      <c r="B269" s="814"/>
      <c r="C269" s="286">
        <v>6</v>
      </c>
      <c r="D269" s="282" t="s">
        <v>60</v>
      </c>
      <c r="E269" s="272">
        <v>3</v>
      </c>
      <c r="F269" s="282" t="s">
        <v>305</v>
      </c>
      <c r="G269" s="322" t="s">
        <v>214</v>
      </c>
      <c r="H269" s="281" t="s">
        <v>212</v>
      </c>
      <c r="I269" s="278">
        <f>'2019'!I235</f>
        <v>3000000</v>
      </c>
      <c r="J269" s="322" t="s">
        <v>213</v>
      </c>
      <c r="K269" s="567" t="s">
        <v>442</v>
      </c>
      <c r="L269" s="322" t="s">
        <v>229</v>
      </c>
      <c r="M269" s="401"/>
      <c r="N269" s="401"/>
      <c r="Q269" s="119">
        <f>I269</f>
        <v>3000000</v>
      </c>
      <c r="S269" s="184"/>
      <c r="T269" s="139">
        <f t="shared" si="0"/>
        <v>3000000</v>
      </c>
      <c r="U269" s="119">
        <f t="shared" si="1"/>
        <v>0</v>
      </c>
    </row>
    <row r="270" spans="1:21" ht="15" customHeight="1">
      <c r="A270" s="785"/>
      <c r="B270" s="814"/>
      <c r="C270" s="286"/>
      <c r="D270" s="282"/>
      <c r="E270" s="272">
        <v>4</v>
      </c>
      <c r="F270" s="282" t="s">
        <v>304</v>
      </c>
      <c r="G270" s="322" t="s">
        <v>214</v>
      </c>
      <c r="H270" s="281" t="s">
        <v>212</v>
      </c>
      <c r="I270" s="278">
        <f>'2019'!I234</f>
        <v>2500000</v>
      </c>
      <c r="J270" s="322" t="s">
        <v>213</v>
      </c>
      <c r="K270" s="567" t="s">
        <v>442</v>
      </c>
      <c r="L270" s="322" t="s">
        <v>229</v>
      </c>
      <c r="M270" s="401"/>
      <c r="N270" s="401"/>
      <c r="Q270" s="119">
        <f>I270</f>
        <v>2500000</v>
      </c>
      <c r="S270" s="184"/>
      <c r="T270" s="139">
        <f t="shared" si="0"/>
        <v>2500000</v>
      </c>
      <c r="U270" s="119">
        <f t="shared" si="1"/>
        <v>0</v>
      </c>
    </row>
    <row r="271" spans="1:21" ht="15" customHeight="1">
      <c r="A271" s="785"/>
      <c r="B271" s="814"/>
      <c r="C271" s="286"/>
      <c r="D271" s="282"/>
      <c r="E271" s="272">
        <v>5</v>
      </c>
      <c r="F271" s="282" t="s">
        <v>329</v>
      </c>
      <c r="G271" s="322" t="s">
        <v>214</v>
      </c>
      <c r="H271" s="281" t="s">
        <v>212</v>
      </c>
      <c r="I271" s="278">
        <v>4000000</v>
      </c>
      <c r="J271" s="322" t="s">
        <v>213</v>
      </c>
      <c r="K271" s="323" t="s">
        <v>401</v>
      </c>
      <c r="L271" s="322" t="s">
        <v>229</v>
      </c>
      <c r="M271" s="401"/>
      <c r="N271" s="401"/>
      <c r="Q271" s="119">
        <f>I271</f>
        <v>4000000</v>
      </c>
      <c r="S271" s="184"/>
      <c r="T271" s="139">
        <f t="shared" si="0"/>
        <v>4000000</v>
      </c>
      <c r="U271" s="119">
        <f t="shared" si="1"/>
        <v>0</v>
      </c>
    </row>
    <row r="272" spans="1:21" ht="15" customHeight="1">
      <c r="A272" s="785"/>
      <c r="B272" s="814"/>
      <c r="C272" s="286"/>
      <c r="D272" s="282"/>
      <c r="E272" s="272">
        <v>6</v>
      </c>
      <c r="F272" s="282" t="s">
        <v>308</v>
      </c>
      <c r="G272" s="322" t="s">
        <v>214</v>
      </c>
      <c r="H272" s="281" t="s">
        <v>212</v>
      </c>
      <c r="I272" s="278">
        <v>4000000</v>
      </c>
      <c r="J272" s="322" t="s">
        <v>213</v>
      </c>
      <c r="K272" s="323" t="s">
        <v>404</v>
      </c>
      <c r="L272" s="322" t="s">
        <v>229</v>
      </c>
      <c r="M272" s="401"/>
      <c r="N272" s="401"/>
      <c r="Q272" s="119">
        <f>I272</f>
        <v>4000000</v>
      </c>
      <c r="S272" s="184"/>
      <c r="T272" s="139">
        <f t="shared" si="0"/>
        <v>4000000</v>
      </c>
      <c r="U272" s="119">
        <f t="shared" si="1"/>
        <v>0</v>
      </c>
    </row>
    <row r="273" spans="1:21" ht="9.75" customHeight="1">
      <c r="A273" s="785"/>
      <c r="B273" s="814"/>
      <c r="C273" s="286"/>
      <c r="D273" s="282"/>
      <c r="E273" s="272"/>
      <c r="F273" s="282"/>
      <c r="G273" s="322"/>
      <c r="H273" s="281"/>
      <c r="I273" s="278"/>
      <c r="J273" s="322"/>
      <c r="K273" s="322"/>
      <c r="L273" s="322"/>
      <c r="M273" s="401"/>
      <c r="N273" s="401"/>
      <c r="S273" s="183"/>
      <c r="T273" s="139">
        <f t="shared" si="0"/>
        <v>0</v>
      </c>
      <c r="U273" s="119">
        <f t="shared" si="1"/>
        <v>0</v>
      </c>
    </row>
    <row r="274" spans="1:21" ht="18" customHeight="1">
      <c r="A274" s="785"/>
      <c r="B274" s="814"/>
      <c r="C274" s="286">
        <v>7</v>
      </c>
      <c r="D274" s="282" t="s">
        <v>64</v>
      </c>
      <c r="E274" s="272">
        <v>1</v>
      </c>
      <c r="F274" s="282" t="s">
        <v>65</v>
      </c>
      <c r="G274" s="322" t="s">
        <v>214</v>
      </c>
      <c r="H274" s="281" t="s">
        <v>212</v>
      </c>
      <c r="I274" s="278">
        <v>1000000</v>
      </c>
      <c r="J274" s="322" t="s">
        <v>213</v>
      </c>
      <c r="K274" s="323" t="s">
        <v>405</v>
      </c>
      <c r="L274" s="322" t="s">
        <v>229</v>
      </c>
      <c r="M274" s="401"/>
      <c r="N274" s="401"/>
      <c r="Q274" s="119">
        <f>I274</f>
        <v>1000000</v>
      </c>
      <c r="S274" s="183"/>
      <c r="T274" s="139">
        <f t="shared" si="0"/>
        <v>1000000</v>
      </c>
      <c r="U274" s="119">
        <f t="shared" si="1"/>
        <v>0</v>
      </c>
    </row>
    <row r="275" spans="1:21" ht="15" customHeight="1">
      <c r="A275" s="785"/>
      <c r="B275" s="814"/>
      <c r="C275" s="286"/>
      <c r="D275" s="282"/>
      <c r="E275" s="272">
        <v>2</v>
      </c>
      <c r="F275" s="282" t="s">
        <v>66</v>
      </c>
      <c r="G275" s="322" t="s">
        <v>214</v>
      </c>
      <c r="H275" s="281" t="s">
        <v>212</v>
      </c>
      <c r="I275" s="278">
        <v>2500000</v>
      </c>
      <c r="J275" s="322" t="s">
        <v>213</v>
      </c>
      <c r="K275" s="567" t="s">
        <v>441</v>
      </c>
      <c r="L275" s="322" t="s">
        <v>229</v>
      </c>
      <c r="M275" s="401"/>
      <c r="N275" s="401"/>
      <c r="Q275" s="119">
        <f>I275</f>
        <v>2500000</v>
      </c>
      <c r="S275" s="184"/>
      <c r="T275" s="139">
        <f t="shared" si="0"/>
        <v>2500000</v>
      </c>
      <c r="U275" s="119">
        <f t="shared" si="1"/>
        <v>0</v>
      </c>
    </row>
    <row r="276" spans="1:21" ht="15" customHeight="1">
      <c r="A276" s="785"/>
      <c r="B276" s="814"/>
      <c r="C276" s="286"/>
      <c r="D276" s="282"/>
      <c r="E276" s="272">
        <v>3</v>
      </c>
      <c r="F276" s="282" t="s">
        <v>67</v>
      </c>
      <c r="G276" s="322" t="s">
        <v>214</v>
      </c>
      <c r="H276" s="281" t="s">
        <v>212</v>
      </c>
      <c r="I276" s="278">
        <v>2500000</v>
      </c>
      <c r="J276" s="322" t="s">
        <v>213</v>
      </c>
      <c r="K276" s="567" t="s">
        <v>441</v>
      </c>
      <c r="L276" s="322" t="s">
        <v>229</v>
      </c>
      <c r="M276" s="401"/>
      <c r="N276" s="401"/>
      <c r="Q276" s="119">
        <f>I276</f>
        <v>2500000</v>
      </c>
      <c r="S276" s="183"/>
      <c r="T276" s="139">
        <f t="shared" si="0"/>
        <v>2500000</v>
      </c>
      <c r="U276" s="119">
        <f t="shared" si="1"/>
        <v>0</v>
      </c>
    </row>
    <row r="277" spans="1:21" ht="9.75" customHeight="1">
      <c r="A277" s="785"/>
      <c r="B277" s="814"/>
      <c r="C277" s="286"/>
      <c r="D277" s="282"/>
      <c r="E277" s="272"/>
      <c r="F277" s="282"/>
      <c r="G277" s="322"/>
      <c r="H277" s="281"/>
      <c r="I277" s="278"/>
      <c r="J277" s="322"/>
      <c r="K277" s="322"/>
      <c r="L277" s="322"/>
      <c r="M277" s="401"/>
      <c r="N277" s="401"/>
      <c r="S277" s="184"/>
      <c r="T277" s="139">
        <f t="shared" si="0"/>
        <v>0</v>
      </c>
      <c r="U277" s="119">
        <f t="shared" si="1"/>
        <v>0</v>
      </c>
    </row>
    <row r="278" spans="1:21" ht="15" customHeight="1">
      <c r="A278" s="785"/>
      <c r="B278" s="814"/>
      <c r="C278" s="816">
        <v>8</v>
      </c>
      <c r="D278" s="818" t="s">
        <v>45</v>
      </c>
      <c r="E278" s="272">
        <v>1</v>
      </c>
      <c r="F278" s="282" t="s">
        <v>342</v>
      </c>
      <c r="G278" s="322" t="s">
        <v>214</v>
      </c>
      <c r="H278" s="281" t="s">
        <v>212</v>
      </c>
      <c r="I278" s="278">
        <v>4000000</v>
      </c>
      <c r="J278" s="322" t="s">
        <v>213</v>
      </c>
      <c r="K278" s="323" t="str">
        <f>'2019'!K230</f>
        <v>Peningkatan keindahan kantor desa</v>
      </c>
      <c r="L278" s="322" t="s">
        <v>229</v>
      </c>
      <c r="M278" s="401"/>
      <c r="N278" s="401"/>
      <c r="Q278" s="119">
        <f>I278</f>
        <v>4000000</v>
      </c>
      <c r="S278" s="184"/>
      <c r="T278" s="139">
        <f t="shared" si="0"/>
        <v>4000000</v>
      </c>
      <c r="U278" s="119">
        <f t="shared" si="1"/>
        <v>0</v>
      </c>
    </row>
    <row r="279" spans="1:21" ht="10.5" customHeight="1">
      <c r="A279" s="785"/>
      <c r="B279" s="814"/>
      <c r="C279" s="816"/>
      <c r="D279" s="818"/>
      <c r="E279" s="322"/>
      <c r="F279" s="419"/>
      <c r="G279" s="322"/>
      <c r="H279" s="281"/>
      <c r="I279" s="278">
        <v>0</v>
      </c>
      <c r="J279" s="322"/>
      <c r="K279" s="322"/>
      <c r="L279" s="401"/>
      <c r="M279" s="401"/>
      <c r="N279" s="401"/>
      <c r="P279" s="119">
        <v>0</v>
      </c>
      <c r="Q279" s="119">
        <v>0</v>
      </c>
      <c r="R279" s="119">
        <v>0</v>
      </c>
      <c r="S279" s="183">
        <v>0</v>
      </c>
      <c r="T279" s="139">
        <f t="shared" si="0"/>
        <v>0</v>
      </c>
      <c r="U279" s="119">
        <f t="shared" si="1"/>
        <v>0</v>
      </c>
    </row>
    <row r="280" spans="1:21" ht="15.75" customHeight="1">
      <c r="A280" s="785"/>
      <c r="B280" s="814"/>
      <c r="C280" s="816">
        <v>9</v>
      </c>
      <c r="D280" s="817" t="s">
        <v>330</v>
      </c>
      <c r="E280" s="322">
        <v>1</v>
      </c>
      <c r="F280" s="286" t="s">
        <v>71</v>
      </c>
      <c r="G280" s="322" t="s">
        <v>214</v>
      </c>
      <c r="H280" s="281" t="s">
        <v>212</v>
      </c>
      <c r="I280" s="278">
        <v>1000000</v>
      </c>
      <c r="J280" s="322" t="s">
        <v>213</v>
      </c>
      <c r="K280" s="323" t="s">
        <v>421</v>
      </c>
      <c r="L280" s="401" t="s">
        <v>229</v>
      </c>
      <c r="M280" s="401"/>
      <c r="N280" s="401"/>
      <c r="Q280" s="119">
        <f>I280</f>
        <v>1000000</v>
      </c>
      <c r="S280" s="183"/>
      <c r="T280" s="139">
        <f t="shared" si="0"/>
        <v>1000000</v>
      </c>
      <c r="U280" s="119">
        <f t="shared" si="1"/>
        <v>0</v>
      </c>
    </row>
    <row r="281" spans="1:21" ht="10.5" customHeight="1">
      <c r="A281" s="785"/>
      <c r="B281" s="814"/>
      <c r="C281" s="816"/>
      <c r="D281" s="817"/>
      <c r="E281" s="322"/>
      <c r="F281" s="286"/>
      <c r="G281" s="322"/>
      <c r="H281" s="281"/>
      <c r="I281" s="278"/>
      <c r="J281" s="322"/>
      <c r="K281" s="322"/>
      <c r="L281" s="401"/>
      <c r="M281" s="401"/>
      <c r="N281" s="401"/>
      <c r="S281" s="184"/>
      <c r="T281" s="139">
        <f t="shared" si="0"/>
        <v>0</v>
      </c>
      <c r="U281" s="119">
        <f t="shared" si="1"/>
        <v>0</v>
      </c>
    </row>
    <row r="282" spans="1:21">
      <c r="A282" s="785"/>
      <c r="B282" s="814"/>
      <c r="C282" s="286">
        <v>10</v>
      </c>
      <c r="D282" s="282" t="s">
        <v>15</v>
      </c>
      <c r="E282" s="272">
        <v>1</v>
      </c>
      <c r="F282" s="286" t="s">
        <v>400</v>
      </c>
      <c r="G282" s="322" t="s">
        <v>214</v>
      </c>
      <c r="H282" s="281" t="s">
        <v>212</v>
      </c>
      <c r="I282" s="278">
        <f>213000000+38400000</f>
        <v>251400000</v>
      </c>
      <c r="J282" s="322" t="s">
        <v>213</v>
      </c>
      <c r="K282" s="323" t="s">
        <v>407</v>
      </c>
      <c r="L282" s="322" t="s">
        <v>229</v>
      </c>
      <c r="M282" s="401"/>
      <c r="N282" s="401"/>
      <c r="P282" s="202"/>
      <c r="Q282" s="264">
        <f>213000000+38400000</f>
        <v>251400000</v>
      </c>
      <c r="S282" s="183"/>
      <c r="T282" s="139">
        <f t="shared" si="0"/>
        <v>251400000</v>
      </c>
      <c r="U282" s="119">
        <f t="shared" si="1"/>
        <v>0</v>
      </c>
    </row>
    <row r="283" spans="1:21">
      <c r="A283" s="785"/>
      <c r="B283" s="814"/>
      <c r="C283" s="286"/>
      <c r="D283" s="282"/>
      <c r="E283" s="272">
        <v>2</v>
      </c>
      <c r="F283" s="286" t="s">
        <v>400</v>
      </c>
      <c r="G283" s="322" t="s">
        <v>214</v>
      </c>
      <c r="H283" s="281" t="s">
        <v>212</v>
      </c>
      <c r="I283" s="278">
        <v>124500000</v>
      </c>
      <c r="J283" s="322" t="s">
        <v>213</v>
      </c>
      <c r="K283" s="323"/>
      <c r="L283" s="322"/>
      <c r="M283" s="401"/>
      <c r="N283" s="401"/>
      <c r="P283" s="202"/>
      <c r="Q283" s="370"/>
      <c r="S283" s="183"/>
      <c r="T283" s="139"/>
      <c r="U283" s="119"/>
    </row>
    <row r="284" spans="1:21" ht="15" customHeight="1">
      <c r="A284" s="785"/>
      <c r="B284" s="814"/>
      <c r="C284" s="286"/>
      <c r="D284" s="282"/>
      <c r="E284" s="272">
        <v>3</v>
      </c>
      <c r="F284" s="286" t="s">
        <v>74</v>
      </c>
      <c r="G284" s="322" t="s">
        <v>214</v>
      </c>
      <c r="H284" s="281" t="s">
        <v>212</v>
      </c>
      <c r="I284" s="278">
        <f>6880000-600000</f>
        <v>6280000</v>
      </c>
      <c r="J284" s="322" t="s">
        <v>213</v>
      </c>
      <c r="K284" s="323" t="s">
        <v>463</v>
      </c>
      <c r="L284" s="322" t="s">
        <v>229</v>
      </c>
      <c r="M284" s="401"/>
      <c r="N284" s="401"/>
      <c r="P284" s="202"/>
      <c r="Q284" s="119">
        <f>I284</f>
        <v>6280000</v>
      </c>
      <c r="S284" s="183"/>
      <c r="T284" s="139">
        <f t="shared" si="0"/>
        <v>6280000</v>
      </c>
      <c r="U284" s="119">
        <f t="shared" si="1"/>
        <v>0</v>
      </c>
    </row>
    <row r="285" spans="1:21" ht="15" customHeight="1">
      <c r="A285" s="785"/>
      <c r="B285" s="814"/>
      <c r="C285" s="286"/>
      <c r="D285" s="282"/>
      <c r="E285" s="272">
        <v>4</v>
      </c>
      <c r="F285" s="363" t="s">
        <v>272</v>
      </c>
      <c r="G285" s="322" t="s">
        <v>214</v>
      </c>
      <c r="H285" s="281" t="s">
        <v>212</v>
      </c>
      <c r="I285" s="560">
        <f>57300000+3300000</f>
        <v>60600000</v>
      </c>
      <c r="J285" s="322" t="s">
        <v>213</v>
      </c>
      <c r="K285" s="323" t="s">
        <v>407</v>
      </c>
      <c r="L285" s="322" t="s">
        <v>229</v>
      </c>
      <c r="M285" s="401"/>
      <c r="N285" s="401"/>
      <c r="P285" s="202"/>
      <c r="Q285" s="361">
        <f>57300000+3300000</f>
        <v>60600000</v>
      </c>
      <c r="S285" s="203"/>
      <c r="T285" s="139">
        <f t="shared" si="0"/>
        <v>60600000</v>
      </c>
      <c r="U285" s="119">
        <f t="shared" si="1"/>
        <v>0</v>
      </c>
    </row>
    <row r="286" spans="1:21" ht="15" customHeight="1">
      <c r="A286" s="785"/>
      <c r="B286" s="814"/>
      <c r="C286" s="286"/>
      <c r="D286" s="282"/>
      <c r="E286" s="272">
        <v>5</v>
      </c>
      <c r="F286" s="286" t="s">
        <v>469</v>
      </c>
      <c r="G286" s="322" t="s">
        <v>214</v>
      </c>
      <c r="H286" s="281" t="s">
        <v>212</v>
      </c>
      <c r="I286" s="278">
        <f>6125000+2750000</f>
        <v>8875000</v>
      </c>
      <c r="J286" s="322" t="s">
        <v>213</v>
      </c>
      <c r="K286" s="323" t="s">
        <v>408</v>
      </c>
      <c r="L286" s="322" t="s">
        <v>229</v>
      </c>
      <c r="M286" s="401"/>
      <c r="N286" s="401"/>
      <c r="P286" s="202"/>
      <c r="Q286" s="119">
        <f>I286</f>
        <v>8875000</v>
      </c>
      <c r="S286" s="183"/>
      <c r="T286" s="139">
        <f t="shared" si="0"/>
        <v>8875000</v>
      </c>
      <c r="U286" s="119">
        <f t="shared" si="1"/>
        <v>0</v>
      </c>
    </row>
    <row r="287" spans="1:21" ht="15" customHeight="1">
      <c r="A287" s="785"/>
      <c r="B287" s="814"/>
      <c r="C287" s="286"/>
      <c r="D287" s="282"/>
      <c r="E287" s="272">
        <v>6</v>
      </c>
      <c r="F287" s="286" t="s">
        <v>572</v>
      </c>
      <c r="G287" s="322" t="s">
        <v>214</v>
      </c>
      <c r="H287" s="281" t="s">
        <v>212</v>
      </c>
      <c r="I287" s="278">
        <v>84600000</v>
      </c>
      <c r="J287" s="322" t="s">
        <v>213</v>
      </c>
      <c r="K287" s="323" t="s">
        <v>407</v>
      </c>
      <c r="L287" s="322" t="s">
        <v>229</v>
      </c>
      <c r="M287" s="401"/>
      <c r="N287" s="401"/>
      <c r="Q287" s="119">
        <f>I287</f>
        <v>84600000</v>
      </c>
      <c r="S287" s="183"/>
      <c r="T287" s="139">
        <f t="shared" si="0"/>
        <v>84600000</v>
      </c>
      <c r="U287" s="119">
        <f t="shared" si="1"/>
        <v>0</v>
      </c>
    </row>
    <row r="288" spans="1:21" ht="14.25" customHeight="1">
      <c r="A288" s="785"/>
      <c r="B288" s="814"/>
      <c r="C288" s="286"/>
      <c r="D288" s="282"/>
      <c r="E288" s="272">
        <v>7</v>
      </c>
      <c r="F288" s="286" t="s">
        <v>77</v>
      </c>
      <c r="G288" s="322" t="s">
        <v>214</v>
      </c>
      <c r="H288" s="281" t="s">
        <v>212</v>
      </c>
      <c r="I288" s="278">
        <f>'2023'!I291</f>
        <v>3201141</v>
      </c>
      <c r="J288" s="322" t="s">
        <v>263</v>
      </c>
      <c r="K288" s="323" t="s">
        <v>468</v>
      </c>
      <c r="L288" s="322" t="s">
        <v>229</v>
      </c>
      <c r="M288" s="401"/>
      <c r="N288" s="401"/>
      <c r="R288" s="119">
        <f>I288</f>
        <v>3201141</v>
      </c>
      <c r="S288" s="183"/>
      <c r="T288" s="139">
        <f t="shared" si="0"/>
        <v>3201141</v>
      </c>
      <c r="U288" s="119">
        <f t="shared" si="1"/>
        <v>0</v>
      </c>
    </row>
    <row r="289" spans="1:21" ht="15" customHeight="1">
      <c r="A289" s="786"/>
      <c r="B289" s="815"/>
      <c r="C289" s="334"/>
      <c r="D289" s="685"/>
      <c r="E289" s="272">
        <v>8</v>
      </c>
      <c r="F289" s="334" t="s">
        <v>483</v>
      </c>
      <c r="G289" s="333" t="s">
        <v>214</v>
      </c>
      <c r="H289" s="331" t="s">
        <v>212</v>
      </c>
      <c r="I289" s="340">
        <v>3000000</v>
      </c>
      <c r="J289" s="333" t="s">
        <v>213</v>
      </c>
      <c r="K289" s="511" t="s">
        <v>407</v>
      </c>
      <c r="L289" s="333" t="s">
        <v>229</v>
      </c>
      <c r="M289" s="476"/>
      <c r="N289" s="476"/>
      <c r="Q289" s="119">
        <v>3000000</v>
      </c>
      <c r="S289" s="184"/>
      <c r="T289" s="139">
        <f t="shared" si="0"/>
        <v>3000000</v>
      </c>
      <c r="U289" s="119">
        <f t="shared" si="1"/>
        <v>0</v>
      </c>
    </row>
    <row r="290" spans="1:21" ht="15" customHeight="1">
      <c r="A290" s="689"/>
      <c r="B290" s="344"/>
      <c r="C290" s="347"/>
      <c r="D290" s="572"/>
      <c r="E290" s="348"/>
      <c r="F290" s="347"/>
      <c r="G290" s="348"/>
      <c r="H290" s="345"/>
      <c r="I290" s="349"/>
      <c r="J290" s="348"/>
      <c r="K290" s="350"/>
      <c r="L290" s="348"/>
      <c r="M290" s="477"/>
      <c r="N290" s="477"/>
      <c r="S290" s="184"/>
      <c r="T290" s="139"/>
      <c r="U290" s="119"/>
    </row>
    <row r="291" spans="1:21" ht="15" customHeight="1">
      <c r="A291" s="597"/>
      <c r="B291" s="556"/>
      <c r="C291" s="558"/>
      <c r="D291" s="684"/>
      <c r="E291" s="516"/>
      <c r="F291" s="558"/>
      <c r="G291" s="516"/>
      <c r="H291" s="534"/>
      <c r="I291" s="559"/>
      <c r="J291" s="516"/>
      <c r="K291" s="651"/>
      <c r="L291" s="516"/>
      <c r="M291" s="517"/>
      <c r="N291" s="517"/>
      <c r="S291" s="184"/>
      <c r="T291" s="139"/>
      <c r="U291" s="119"/>
    </row>
    <row r="292" spans="1:21" ht="15" customHeight="1">
      <c r="A292" s="683"/>
      <c r="B292" s="325"/>
      <c r="C292" s="355"/>
      <c r="D292" s="394"/>
      <c r="E292" s="356">
        <v>8</v>
      </c>
      <c r="F292" s="355" t="s">
        <v>377</v>
      </c>
      <c r="G292" s="356"/>
      <c r="H292" s="263"/>
      <c r="I292" s="267"/>
      <c r="J292" s="356"/>
      <c r="K292" s="396"/>
      <c r="L292" s="356"/>
      <c r="M292" s="462"/>
      <c r="N292" s="462"/>
      <c r="S292" s="184"/>
      <c r="T292" s="139"/>
      <c r="U292" s="119"/>
    </row>
    <row r="293" spans="1:21" ht="15" customHeight="1">
      <c r="A293" s="683"/>
      <c r="B293" s="325"/>
      <c r="C293" s="286"/>
      <c r="D293" s="282"/>
      <c r="E293" s="322"/>
      <c r="F293" s="490" t="s">
        <v>381</v>
      </c>
      <c r="G293" s="322" t="s">
        <v>214</v>
      </c>
      <c r="H293" s="281" t="s">
        <v>264</v>
      </c>
      <c r="I293" s="278">
        <v>600000</v>
      </c>
      <c r="J293" s="322" t="s">
        <v>262</v>
      </c>
      <c r="K293" s="323" t="s">
        <v>409</v>
      </c>
      <c r="L293" s="322" t="s">
        <v>229</v>
      </c>
      <c r="M293" s="401"/>
      <c r="N293" s="401"/>
      <c r="P293" s="119">
        <v>600000</v>
      </c>
      <c r="S293" s="183"/>
      <c r="T293" s="139">
        <f t="shared" si="0"/>
        <v>600000</v>
      </c>
      <c r="U293" s="119">
        <f t="shared" si="1"/>
        <v>0</v>
      </c>
    </row>
    <row r="294" spans="1:21" ht="15" customHeight="1">
      <c r="A294" s="683"/>
      <c r="B294" s="325"/>
      <c r="C294" s="286"/>
      <c r="D294" s="282"/>
      <c r="E294" s="322"/>
      <c r="F294" s="490" t="s">
        <v>382</v>
      </c>
      <c r="G294" s="322" t="s">
        <v>214</v>
      </c>
      <c r="H294" s="281" t="s">
        <v>286</v>
      </c>
      <c r="I294" s="560">
        <v>600000</v>
      </c>
      <c r="J294" s="322" t="s">
        <v>262</v>
      </c>
      <c r="K294" s="323" t="s">
        <v>409</v>
      </c>
      <c r="L294" s="322" t="s">
        <v>229</v>
      </c>
      <c r="M294" s="401"/>
      <c r="N294" s="401"/>
      <c r="P294" s="119">
        <v>600000</v>
      </c>
      <c r="S294" s="204"/>
      <c r="T294" s="139">
        <f t="shared" si="0"/>
        <v>600000</v>
      </c>
      <c r="U294" s="119">
        <f t="shared" si="1"/>
        <v>0</v>
      </c>
    </row>
    <row r="295" spans="1:21" ht="15" customHeight="1">
      <c r="A295" s="683"/>
      <c r="B295" s="325"/>
      <c r="C295" s="286"/>
      <c r="D295" s="282"/>
      <c r="E295" s="322"/>
      <c r="F295" s="490" t="s">
        <v>392</v>
      </c>
      <c r="G295" s="322" t="s">
        <v>214</v>
      </c>
      <c r="H295" s="281" t="s">
        <v>274</v>
      </c>
      <c r="I295" s="560">
        <v>1750000</v>
      </c>
      <c r="J295" s="322" t="s">
        <v>262</v>
      </c>
      <c r="K295" s="323" t="s">
        <v>409</v>
      </c>
      <c r="L295" s="322" t="s">
        <v>229</v>
      </c>
      <c r="M295" s="401"/>
      <c r="N295" s="401"/>
      <c r="P295" s="119">
        <v>1750000</v>
      </c>
      <c r="S295" s="203"/>
      <c r="T295" s="139">
        <f t="shared" si="0"/>
        <v>1750000</v>
      </c>
      <c r="U295" s="119">
        <f t="shared" si="1"/>
        <v>0</v>
      </c>
    </row>
    <row r="296" spans="1:21" ht="15" customHeight="1">
      <c r="A296" s="683"/>
      <c r="B296" s="325"/>
      <c r="C296" s="286"/>
      <c r="D296" s="282"/>
      <c r="E296" s="322">
        <v>9</v>
      </c>
      <c r="F296" s="363" t="s">
        <v>399</v>
      </c>
      <c r="G296" s="322"/>
      <c r="H296" s="281"/>
      <c r="I296" s="560"/>
      <c r="J296" s="322"/>
      <c r="K296" s="322"/>
      <c r="L296" s="322"/>
      <c r="M296" s="401"/>
      <c r="N296" s="401"/>
      <c r="S296" s="253"/>
      <c r="T296" s="139"/>
      <c r="U296" s="119"/>
    </row>
    <row r="297" spans="1:21" ht="15" customHeight="1">
      <c r="A297" s="683"/>
      <c r="B297" s="325"/>
      <c r="C297" s="286"/>
      <c r="D297" s="282"/>
      <c r="E297" s="322"/>
      <c r="F297" s="492" t="s">
        <v>379</v>
      </c>
      <c r="G297" s="322" t="s">
        <v>214</v>
      </c>
      <c r="H297" s="281" t="s">
        <v>287</v>
      </c>
      <c r="I297" s="278">
        <v>780000</v>
      </c>
      <c r="J297" s="322" t="s">
        <v>213</v>
      </c>
      <c r="K297" s="323" t="s">
        <v>410</v>
      </c>
      <c r="L297" s="322" t="s">
        <v>229</v>
      </c>
      <c r="M297" s="401"/>
      <c r="N297" s="401"/>
      <c r="Q297" s="119">
        <v>780000</v>
      </c>
      <c r="S297" s="184"/>
      <c r="T297" s="139">
        <f t="shared" si="0"/>
        <v>780000</v>
      </c>
      <c r="U297" s="119">
        <f t="shared" si="1"/>
        <v>0</v>
      </c>
    </row>
    <row r="298" spans="1:21" ht="15" customHeight="1">
      <c r="A298" s="683"/>
      <c r="B298" s="325"/>
      <c r="C298" s="286"/>
      <c r="D298" s="282"/>
      <c r="E298" s="322"/>
      <c r="F298" s="492" t="s">
        <v>451</v>
      </c>
      <c r="G298" s="322" t="s">
        <v>214</v>
      </c>
      <c r="H298" s="281" t="s">
        <v>212</v>
      </c>
      <c r="I298" s="278">
        <v>3600000</v>
      </c>
      <c r="J298" s="322" t="s">
        <v>213</v>
      </c>
      <c r="K298" s="323" t="s">
        <v>410</v>
      </c>
      <c r="L298" s="278" t="s">
        <v>229</v>
      </c>
      <c r="M298" s="401"/>
      <c r="N298" s="401"/>
      <c r="Q298" s="119">
        <f>I298</f>
        <v>3600000</v>
      </c>
      <c r="S298" s="184"/>
      <c r="T298" s="139">
        <f t="shared" si="0"/>
        <v>3600000</v>
      </c>
      <c r="U298" s="119"/>
    </row>
    <row r="299" spans="1:21" ht="15" customHeight="1">
      <c r="A299" s="683"/>
      <c r="B299" s="325"/>
      <c r="C299" s="286"/>
      <c r="D299" s="282"/>
      <c r="E299" s="322">
        <v>10</v>
      </c>
      <c r="F299" s="293" t="s">
        <v>355</v>
      </c>
      <c r="G299" s="322" t="s">
        <v>214</v>
      </c>
      <c r="H299" s="281" t="s">
        <v>212</v>
      </c>
      <c r="I299" s="374">
        <v>2500000</v>
      </c>
      <c r="J299" s="573" t="s">
        <v>213</v>
      </c>
      <c r="K299" s="686" t="s">
        <v>434</v>
      </c>
      <c r="L299" s="278" t="s">
        <v>229</v>
      </c>
      <c r="M299" s="293"/>
      <c r="N299" s="285"/>
      <c r="Q299" s="119">
        <f>I299</f>
        <v>2500000</v>
      </c>
      <c r="S299" s="184"/>
      <c r="T299" s="139">
        <f t="shared" si="0"/>
        <v>2500000</v>
      </c>
      <c r="U299" s="119">
        <f t="shared" si="1"/>
        <v>0</v>
      </c>
    </row>
    <row r="300" spans="1:21" ht="12.75" customHeight="1" thickBot="1">
      <c r="A300" s="329"/>
      <c r="B300" s="330"/>
      <c r="C300" s="334"/>
      <c r="D300" s="685"/>
      <c r="E300" s="333"/>
      <c r="F300" s="542" t="s">
        <v>499</v>
      </c>
      <c r="G300" s="333" t="s">
        <v>214</v>
      </c>
      <c r="H300" s="331" t="s">
        <v>212</v>
      </c>
      <c r="I300" s="687">
        <v>2000000</v>
      </c>
      <c r="J300" s="544" t="s">
        <v>213</v>
      </c>
      <c r="K300" s="545" t="s">
        <v>409</v>
      </c>
      <c r="L300" s="340" t="s">
        <v>229</v>
      </c>
      <c r="M300" s="476"/>
      <c r="N300" s="476"/>
      <c r="O300" s="231"/>
      <c r="Q300" s="119">
        <f>I300</f>
        <v>2000000</v>
      </c>
      <c r="S300" s="204"/>
      <c r="T300" s="139">
        <f>S300+R300+Q300+P300</f>
        <v>2000000</v>
      </c>
      <c r="U300" s="119">
        <f t="shared" si="1"/>
        <v>0</v>
      </c>
    </row>
    <row r="301" spans="1:21" ht="14.4" thickBot="1">
      <c r="A301" s="386" t="s">
        <v>17</v>
      </c>
      <c r="B301" s="387"/>
      <c r="C301" s="387"/>
      <c r="D301" s="390"/>
      <c r="E301" s="387"/>
      <c r="F301" s="387"/>
      <c r="G301" s="387"/>
      <c r="H301" s="387"/>
      <c r="I301" s="388">
        <f>SUM(I252:I300)</f>
        <v>632286141</v>
      </c>
      <c r="J301" s="412"/>
      <c r="K301" s="412"/>
      <c r="L301" s="415"/>
      <c r="M301" s="496"/>
      <c r="N301" s="415"/>
      <c r="O301" s="231"/>
      <c r="P301" s="119">
        <f>SUM(P253:P300)</f>
        <v>7450000</v>
      </c>
      <c r="Q301" s="119">
        <f>SUM(Q252:Q300)</f>
        <v>493635000</v>
      </c>
      <c r="R301" s="119">
        <f>SUM(R252:R300)</f>
        <v>3201141</v>
      </c>
      <c r="S301" s="205"/>
      <c r="T301" s="139">
        <f>SUM(T252:T300)</f>
        <v>504286141</v>
      </c>
      <c r="U301" s="119">
        <f t="shared" si="1"/>
        <v>128000000</v>
      </c>
    </row>
    <row r="302" spans="1:21">
      <c r="A302" s="784">
        <v>2</v>
      </c>
      <c r="B302" s="766" t="s">
        <v>18</v>
      </c>
      <c r="C302" s="355">
        <v>1</v>
      </c>
      <c r="D302" s="394" t="s">
        <v>207</v>
      </c>
      <c r="E302" s="581">
        <v>1</v>
      </c>
      <c r="F302" s="357" t="s">
        <v>562</v>
      </c>
      <c r="G302" s="397" t="s">
        <v>520</v>
      </c>
      <c r="H302" s="356" t="s">
        <v>212</v>
      </c>
      <c r="I302" s="267">
        <v>30000000</v>
      </c>
      <c r="J302" s="582" t="s">
        <v>220</v>
      </c>
      <c r="K302" s="688" t="s">
        <v>566</v>
      </c>
      <c r="L302" s="356" t="s">
        <v>229</v>
      </c>
      <c r="M302" s="462"/>
      <c r="N302" s="462"/>
      <c r="O302" s="237"/>
      <c r="S302" s="98">
        <f>I302</f>
        <v>30000000</v>
      </c>
      <c r="T302" s="139">
        <f>P302+Q302+R302+S302</f>
        <v>30000000</v>
      </c>
      <c r="U302" s="119">
        <f t="shared" si="1"/>
        <v>0</v>
      </c>
    </row>
    <row r="303" spans="1:21">
      <c r="A303" s="785"/>
      <c r="B303" s="767"/>
      <c r="C303" s="286"/>
      <c r="D303" s="282"/>
      <c r="E303" s="399">
        <v>2</v>
      </c>
      <c r="F303" s="293" t="s">
        <v>567</v>
      </c>
      <c r="G303" s="295" t="s">
        <v>527</v>
      </c>
      <c r="H303" s="322" t="s">
        <v>212</v>
      </c>
      <c r="I303" s="278">
        <v>17500000</v>
      </c>
      <c r="J303" s="574" t="s">
        <v>220</v>
      </c>
      <c r="K303" s="596" t="s">
        <v>568</v>
      </c>
      <c r="L303" s="322" t="s">
        <v>229</v>
      </c>
      <c r="M303" s="401"/>
      <c r="N303" s="401"/>
      <c r="O303" s="237"/>
      <c r="S303" s="98">
        <v>78540306.666666657</v>
      </c>
      <c r="T303" s="139">
        <f>P303+Q303+R303+S303</f>
        <v>78540306.666666657</v>
      </c>
      <c r="U303" s="119">
        <f t="shared" si="1"/>
        <v>-61040306.666666657</v>
      </c>
    </row>
    <row r="304" spans="1:21">
      <c r="A304" s="785"/>
      <c r="B304" s="767"/>
      <c r="C304" s="286"/>
      <c r="D304" s="282"/>
      <c r="E304" s="399">
        <v>3</v>
      </c>
      <c r="F304" s="293" t="s">
        <v>569</v>
      </c>
      <c r="G304" s="295" t="s">
        <v>527</v>
      </c>
      <c r="H304" s="322" t="s">
        <v>212</v>
      </c>
      <c r="I304" s="278">
        <v>140000000</v>
      </c>
      <c r="J304" s="574" t="s">
        <v>220</v>
      </c>
      <c r="K304" s="596" t="s">
        <v>410</v>
      </c>
      <c r="L304" s="322" t="s">
        <v>229</v>
      </c>
      <c r="M304" s="401"/>
      <c r="N304" s="401"/>
      <c r="O304" s="237"/>
      <c r="S304" s="98">
        <v>112200438.09523809</v>
      </c>
      <c r="T304" s="139">
        <f>P304+Q304+R304+S304</f>
        <v>112200438.09523809</v>
      </c>
      <c r="U304" s="119">
        <f t="shared" si="1"/>
        <v>27799561.90476191</v>
      </c>
    </row>
    <row r="305" spans="1:21">
      <c r="A305" s="785"/>
      <c r="B305" s="767"/>
      <c r="C305" s="286"/>
      <c r="D305" s="282"/>
      <c r="E305" s="399">
        <v>4</v>
      </c>
      <c r="F305" s="293" t="s">
        <v>570</v>
      </c>
      <c r="G305" s="295" t="s">
        <v>321</v>
      </c>
      <c r="H305" s="322" t="s">
        <v>212</v>
      </c>
      <c r="I305" s="278">
        <v>130000000</v>
      </c>
      <c r="J305" s="574" t="s">
        <v>220</v>
      </c>
      <c r="K305" s="596" t="s">
        <v>432</v>
      </c>
      <c r="L305" s="322" t="s">
        <v>229</v>
      </c>
      <c r="M305" s="401"/>
      <c r="N305" s="401"/>
      <c r="O305" s="237"/>
      <c r="S305" s="98">
        <v>135655384.61538461</v>
      </c>
      <c r="T305" s="139">
        <f>P305+Q305+R305+S305</f>
        <v>135655384.61538461</v>
      </c>
      <c r="U305" s="119">
        <f t="shared" si="1"/>
        <v>-5655384.6153846085</v>
      </c>
    </row>
    <row r="306" spans="1:21">
      <c r="A306" s="785"/>
      <c r="B306" s="767"/>
      <c r="C306" s="286"/>
      <c r="D306" s="282"/>
      <c r="E306" s="399">
        <v>5</v>
      </c>
      <c r="F306" s="293" t="s">
        <v>571</v>
      </c>
      <c r="G306" s="295" t="s">
        <v>214</v>
      </c>
      <c r="H306" s="322" t="s">
        <v>212</v>
      </c>
      <c r="I306" s="278">
        <v>485000000</v>
      </c>
      <c r="J306" s="574" t="s">
        <v>213</v>
      </c>
      <c r="K306" s="596" t="s">
        <v>431</v>
      </c>
      <c r="L306" s="322" t="s">
        <v>229</v>
      </c>
      <c r="M306" s="401"/>
      <c r="N306" s="401"/>
      <c r="O306" s="237"/>
      <c r="Q306" s="119">
        <f>I306</f>
        <v>485000000</v>
      </c>
      <c r="S306" s="98"/>
      <c r="T306" s="139">
        <f>P306+Q306+R306+S306</f>
        <v>485000000</v>
      </c>
      <c r="U306" s="119">
        <f t="shared" si="1"/>
        <v>0</v>
      </c>
    </row>
    <row r="307" spans="1:21" ht="15" customHeight="1" thickBot="1">
      <c r="A307" s="785"/>
      <c r="B307" s="767"/>
      <c r="C307" s="690">
        <v>2</v>
      </c>
      <c r="D307" s="282" t="s">
        <v>335</v>
      </c>
      <c r="E307" s="399">
        <v>1</v>
      </c>
      <c r="F307" s="400" t="s">
        <v>277</v>
      </c>
      <c r="G307" s="322" t="s">
        <v>214</v>
      </c>
      <c r="H307" s="322" t="s">
        <v>212</v>
      </c>
      <c r="I307" s="278">
        <v>100000000</v>
      </c>
      <c r="J307" s="322" t="s">
        <v>220</v>
      </c>
      <c r="K307" s="323" t="s">
        <v>467</v>
      </c>
      <c r="L307" s="322" t="s">
        <v>229</v>
      </c>
      <c r="M307" s="401"/>
      <c r="N307" s="401"/>
      <c r="S307" s="183">
        <f>I307</f>
        <v>100000000</v>
      </c>
      <c r="T307" s="139">
        <f>SUM(P307:S307)</f>
        <v>100000000</v>
      </c>
      <c r="U307" s="119">
        <f t="shared" si="1"/>
        <v>0</v>
      </c>
    </row>
    <row r="308" spans="1:21" ht="12" hidden="1" customHeight="1" thickBot="1">
      <c r="A308" s="329"/>
      <c r="B308" s="330"/>
      <c r="C308" s="331"/>
      <c r="D308" s="685"/>
      <c r="E308" s="561"/>
      <c r="F308" s="595"/>
      <c r="G308" s="333"/>
      <c r="H308" s="333"/>
      <c r="I308" s="629"/>
      <c r="J308" s="333"/>
      <c r="K308" s="333"/>
      <c r="L308" s="333"/>
      <c r="M308" s="476"/>
      <c r="N308" s="476"/>
      <c r="S308" s="204"/>
      <c r="T308" s="139">
        <f>SUM(P308:S308)</f>
        <v>0</v>
      </c>
      <c r="U308" s="119">
        <f t="shared" ref="U308:U343" si="2">I308-T308</f>
        <v>0</v>
      </c>
    </row>
    <row r="309" spans="1:21" ht="14.4" thickBot="1">
      <c r="A309" s="386" t="s">
        <v>19</v>
      </c>
      <c r="B309" s="387"/>
      <c r="C309" s="387"/>
      <c r="D309" s="390"/>
      <c r="E309" s="387"/>
      <c r="F309" s="387"/>
      <c r="G309" s="387"/>
      <c r="H309" s="387"/>
      <c r="I309" s="426">
        <f>SUM(I302:I308)</f>
        <v>902500000</v>
      </c>
      <c r="J309" s="389"/>
      <c r="K309" s="389"/>
      <c r="L309" s="496"/>
      <c r="M309" s="496"/>
      <c r="N309" s="415"/>
      <c r="Q309" s="119">
        <f>SUM(Q302:Q308)</f>
        <v>485000000</v>
      </c>
      <c r="R309" s="119">
        <f>SUM(R302:R308)</f>
        <v>0</v>
      </c>
      <c r="S309" s="206">
        <f>SUM(S302:S308)</f>
        <v>456396129.37728935</v>
      </c>
      <c r="T309" s="139">
        <f>SUM(T302:T308)</f>
        <v>941396129.3772893</v>
      </c>
      <c r="U309" s="119">
        <f t="shared" si="2"/>
        <v>-38896129.377289295</v>
      </c>
    </row>
    <row r="310" spans="1:21" ht="12.75" customHeight="1">
      <c r="A310" s="770">
        <v>3</v>
      </c>
      <c r="B310" s="813" t="s">
        <v>20</v>
      </c>
      <c r="C310" s="355">
        <v>1</v>
      </c>
      <c r="D310" s="563" t="s">
        <v>239</v>
      </c>
      <c r="E310" s="356">
        <v>1</v>
      </c>
      <c r="F310" s="583" t="s">
        <v>266</v>
      </c>
      <c r="G310" s="356" t="s">
        <v>214</v>
      </c>
      <c r="H310" s="356" t="s">
        <v>212</v>
      </c>
      <c r="I310" s="267">
        <v>11280000</v>
      </c>
      <c r="J310" s="356" t="s">
        <v>262</v>
      </c>
      <c r="K310" s="396" t="s">
        <v>416</v>
      </c>
      <c r="L310" s="356" t="s">
        <v>229</v>
      </c>
      <c r="M310" s="462"/>
      <c r="N310" s="462"/>
      <c r="P310" s="119">
        <v>11280000</v>
      </c>
      <c r="S310" s="184"/>
      <c r="T310" s="139">
        <f>P310+Q310+R310+S310</f>
        <v>11280000</v>
      </c>
      <c r="U310" s="119">
        <f t="shared" si="2"/>
        <v>0</v>
      </c>
    </row>
    <row r="311" spans="1:21" ht="15" customHeight="1">
      <c r="A311" s="768"/>
      <c r="B311" s="814"/>
      <c r="C311" s="286"/>
      <c r="D311" s="418"/>
      <c r="E311" s="322">
        <v>2</v>
      </c>
      <c r="F311" s="417" t="s">
        <v>267</v>
      </c>
      <c r="G311" s="322" t="s">
        <v>214</v>
      </c>
      <c r="H311" s="322" t="s">
        <v>212</v>
      </c>
      <c r="I311" s="278">
        <v>7200000</v>
      </c>
      <c r="J311" s="322" t="s">
        <v>262</v>
      </c>
      <c r="K311" s="323" t="s">
        <v>416</v>
      </c>
      <c r="L311" s="322" t="s">
        <v>229</v>
      </c>
      <c r="M311" s="401"/>
      <c r="N311" s="401"/>
      <c r="P311" s="119">
        <v>7200000</v>
      </c>
      <c r="S311" s="184"/>
      <c r="T311" s="139">
        <f>P311+Q311+R311+S311</f>
        <v>7200000</v>
      </c>
      <c r="U311" s="119">
        <f t="shared" si="2"/>
        <v>0</v>
      </c>
    </row>
    <row r="312" spans="1:21" ht="15" customHeight="1">
      <c r="A312" s="768"/>
      <c r="B312" s="814"/>
      <c r="C312" s="286"/>
      <c r="D312" s="418"/>
      <c r="E312" s="322">
        <v>3</v>
      </c>
      <c r="F312" s="417" t="s">
        <v>268</v>
      </c>
      <c r="G312" s="322" t="s">
        <v>214</v>
      </c>
      <c r="H312" s="322" t="s">
        <v>212</v>
      </c>
      <c r="I312" s="278">
        <v>2400000</v>
      </c>
      <c r="J312" s="322" t="s">
        <v>262</v>
      </c>
      <c r="K312" s="323" t="s">
        <v>436</v>
      </c>
      <c r="L312" s="322" t="s">
        <v>229</v>
      </c>
      <c r="M312" s="401"/>
      <c r="N312" s="401"/>
      <c r="P312" s="119">
        <v>2400000</v>
      </c>
      <c r="S312" s="184"/>
      <c r="T312" s="139">
        <f>P312+Q312+R312+S312</f>
        <v>2400000</v>
      </c>
      <c r="U312" s="119">
        <f t="shared" si="2"/>
        <v>0</v>
      </c>
    </row>
    <row r="313" spans="1:21" ht="15" customHeight="1">
      <c r="A313" s="768"/>
      <c r="B313" s="814"/>
      <c r="C313" s="286"/>
      <c r="D313" s="418"/>
      <c r="E313" s="322">
        <v>4</v>
      </c>
      <c r="F313" s="419" t="s">
        <v>269</v>
      </c>
      <c r="G313" s="322" t="s">
        <v>214</v>
      </c>
      <c r="H313" s="322" t="s">
        <v>212</v>
      </c>
      <c r="I313" s="278">
        <v>25000000</v>
      </c>
      <c r="J313" s="322" t="s">
        <v>262</v>
      </c>
      <c r="K313" s="323" t="s">
        <v>418</v>
      </c>
      <c r="L313" s="322" t="s">
        <v>229</v>
      </c>
      <c r="M313" s="401"/>
      <c r="N313" s="401"/>
      <c r="P313" s="119">
        <v>7670000</v>
      </c>
      <c r="S313" s="184"/>
      <c r="T313" s="139">
        <f>P313+Q313+R313+S313</f>
        <v>7670000</v>
      </c>
      <c r="U313" s="119">
        <f t="shared" si="2"/>
        <v>17330000</v>
      </c>
    </row>
    <row r="314" spans="1:21" ht="15" customHeight="1" thickBot="1">
      <c r="A314" s="768"/>
      <c r="B314" s="814"/>
      <c r="C314" s="286"/>
      <c r="D314" s="418"/>
      <c r="E314" s="322">
        <v>5</v>
      </c>
      <c r="F314" s="419" t="s">
        <v>270</v>
      </c>
      <c r="G314" s="322" t="s">
        <v>214</v>
      </c>
      <c r="H314" s="322" t="s">
        <v>212</v>
      </c>
      <c r="I314" s="278">
        <v>22500000</v>
      </c>
      <c r="J314" s="322" t="s">
        <v>262</v>
      </c>
      <c r="K314" s="323" t="s">
        <v>419</v>
      </c>
      <c r="L314" s="322" t="s">
        <v>229</v>
      </c>
      <c r="M314" s="401"/>
      <c r="N314" s="401"/>
      <c r="P314" s="119">
        <v>8500000</v>
      </c>
      <c r="S314" s="184"/>
      <c r="T314" s="139">
        <f>P314+Q314+R314+S314</f>
        <v>8500000</v>
      </c>
      <c r="U314" s="119">
        <f t="shared" si="2"/>
        <v>14000000</v>
      </c>
    </row>
    <row r="315" spans="1:21" ht="14.4" thickBot="1">
      <c r="A315" s="428" t="s">
        <v>22</v>
      </c>
      <c r="B315" s="343"/>
      <c r="C315" s="343"/>
      <c r="D315" s="350"/>
      <c r="E315" s="343"/>
      <c r="F315" s="343"/>
      <c r="G315" s="343"/>
      <c r="H315" s="343"/>
      <c r="I315" s="576">
        <f>SUM(I310:I314)</f>
        <v>68380000</v>
      </c>
      <c r="J315" s="485"/>
      <c r="K315" s="485"/>
      <c r="L315" s="486"/>
      <c r="M315" s="487"/>
      <c r="N315" s="487"/>
      <c r="P315" s="119">
        <f>P310+P311+P312+P313+P314</f>
        <v>37050000</v>
      </c>
      <c r="Q315" s="119">
        <f>SUM(Q310:Q314)</f>
        <v>0</v>
      </c>
      <c r="S315" s="206">
        <f>SUM(S310:S314)</f>
        <v>0</v>
      </c>
      <c r="T315" s="139">
        <f>SUM(T310:T314)</f>
        <v>37050000</v>
      </c>
      <c r="U315" s="119">
        <f t="shared" si="2"/>
        <v>31330000</v>
      </c>
    </row>
    <row r="316" spans="1:21" ht="14.4" thickBot="1">
      <c r="A316" s="343"/>
      <c r="B316" s="343"/>
      <c r="C316" s="343"/>
      <c r="D316" s="350"/>
      <c r="E316" s="343"/>
      <c r="F316" s="343"/>
      <c r="G316" s="343"/>
      <c r="H316" s="343"/>
      <c r="I316" s="512"/>
      <c r="J316" s="348"/>
      <c r="K316" s="348"/>
      <c r="L316" s="477"/>
      <c r="M316" s="477"/>
      <c r="N316" s="477"/>
      <c r="S316" s="232"/>
      <c r="T316" s="139"/>
      <c r="U316" s="119"/>
    </row>
    <row r="317" spans="1:21" ht="14.4" thickBot="1">
      <c r="A317" s="430"/>
      <c r="B317" s="430"/>
      <c r="C317" s="430"/>
      <c r="D317" s="480"/>
      <c r="E317" s="430"/>
      <c r="F317" s="430"/>
      <c r="G317" s="430"/>
      <c r="H317" s="430"/>
      <c r="I317" s="513"/>
      <c r="J317" s="424"/>
      <c r="K317" s="424"/>
      <c r="L317" s="449"/>
      <c r="M317" s="449"/>
      <c r="N317" s="449"/>
      <c r="S317" s="232"/>
      <c r="T317" s="139"/>
      <c r="U317" s="119"/>
    </row>
    <row r="318" spans="1:21" ht="14.4" thickBot="1">
      <c r="A318" s="514"/>
      <c r="B318" s="514"/>
      <c r="C318" s="514"/>
      <c r="D318" s="651"/>
      <c r="E318" s="514"/>
      <c r="F318" s="514"/>
      <c r="G318" s="514"/>
      <c r="H318" s="514"/>
      <c r="I318" s="665"/>
      <c r="J318" s="516"/>
      <c r="K318" s="516"/>
      <c r="L318" s="517"/>
      <c r="M318" s="517"/>
      <c r="N318" s="517"/>
      <c r="S318" s="232"/>
      <c r="T318" s="139"/>
      <c r="U318" s="119">
        <f t="shared" si="2"/>
        <v>0</v>
      </c>
    </row>
    <row r="319" spans="1:21" ht="13.5" customHeight="1">
      <c r="A319" s="784">
        <v>4</v>
      </c>
      <c r="B319" s="813" t="s">
        <v>23</v>
      </c>
      <c r="C319" s="355">
        <v>1</v>
      </c>
      <c r="D319" s="394" t="s">
        <v>210</v>
      </c>
      <c r="E319" s="519">
        <v>1</v>
      </c>
      <c r="F319" s="520" t="s">
        <v>360</v>
      </c>
      <c r="G319" s="356"/>
      <c r="H319" s="356"/>
      <c r="I319" s="225"/>
      <c r="J319" s="356"/>
      <c r="K319" s="356"/>
      <c r="L319" s="462"/>
      <c r="M319" s="462"/>
      <c r="N319" s="462"/>
      <c r="S319" s="207"/>
      <c r="T319" s="139">
        <f>S319+R319+Q319+P319</f>
        <v>0</v>
      </c>
      <c r="U319" s="119">
        <f t="shared" si="2"/>
        <v>0</v>
      </c>
    </row>
    <row r="320" spans="1:21" ht="13.5" customHeight="1">
      <c r="A320" s="785"/>
      <c r="B320" s="814"/>
      <c r="C320" s="286"/>
      <c r="D320" s="282"/>
      <c r="E320" s="435"/>
      <c r="F320" s="522" t="s">
        <v>374</v>
      </c>
      <c r="G320" s="322" t="s">
        <v>214</v>
      </c>
      <c r="H320" s="322" t="s">
        <v>212</v>
      </c>
      <c r="I320" s="186">
        <v>4200000</v>
      </c>
      <c r="J320" s="322" t="s">
        <v>213</v>
      </c>
      <c r="K320" s="323" t="s">
        <v>447</v>
      </c>
      <c r="L320" s="401" t="s">
        <v>229</v>
      </c>
      <c r="M320" s="401"/>
      <c r="N320" s="401"/>
      <c r="Q320" s="119">
        <f>I320</f>
        <v>4200000</v>
      </c>
      <c r="S320" s="252"/>
      <c r="T320" s="139">
        <f>P320+Q320+R320+S320</f>
        <v>4200000</v>
      </c>
      <c r="U320" s="119"/>
    </row>
    <row r="321" spans="1:21" ht="15" customHeight="1">
      <c r="A321" s="785"/>
      <c r="B321" s="814"/>
      <c r="C321" s="286"/>
      <c r="D321" s="282"/>
      <c r="E321" s="435"/>
      <c r="F321" s="522" t="s">
        <v>370</v>
      </c>
      <c r="G321" s="322" t="s">
        <v>214</v>
      </c>
      <c r="H321" s="322" t="s">
        <v>212</v>
      </c>
      <c r="I321" s="186">
        <v>2800000</v>
      </c>
      <c r="J321" s="322" t="s">
        <v>213</v>
      </c>
      <c r="K321" s="323" t="s">
        <v>447</v>
      </c>
      <c r="L321" s="401" t="s">
        <v>229</v>
      </c>
      <c r="M321" s="401"/>
      <c r="N321" s="401"/>
      <c r="Q321" s="119">
        <v>1800000</v>
      </c>
      <c r="S321" s="208"/>
      <c r="T321" s="139">
        <f t="shared" ref="T321:T336" si="3">S321+R321+Q321+P321</f>
        <v>1800000</v>
      </c>
      <c r="U321" s="119">
        <f t="shared" si="2"/>
        <v>1000000</v>
      </c>
    </row>
    <row r="322" spans="1:21" ht="15" customHeight="1">
      <c r="A322" s="785"/>
      <c r="B322" s="814"/>
      <c r="C322" s="286"/>
      <c r="D322" s="282"/>
      <c r="E322" s="435"/>
      <c r="F322" s="522" t="s">
        <v>371</v>
      </c>
      <c r="G322" s="322" t="s">
        <v>214</v>
      </c>
      <c r="H322" s="322" t="s">
        <v>212</v>
      </c>
      <c r="I322" s="186">
        <v>2800000</v>
      </c>
      <c r="J322" s="322" t="s">
        <v>213</v>
      </c>
      <c r="K322" s="323" t="s">
        <v>447</v>
      </c>
      <c r="L322" s="401" t="s">
        <v>229</v>
      </c>
      <c r="M322" s="401"/>
      <c r="N322" s="401"/>
      <c r="Q322" s="119">
        <v>1800000</v>
      </c>
      <c r="S322" s="208"/>
      <c r="T322" s="139">
        <f t="shared" si="3"/>
        <v>1800000</v>
      </c>
      <c r="U322" s="119">
        <f t="shared" si="2"/>
        <v>1000000</v>
      </c>
    </row>
    <row r="323" spans="1:21" ht="15" customHeight="1">
      <c r="A323" s="785"/>
      <c r="B323" s="814"/>
      <c r="C323" s="286"/>
      <c r="D323" s="282"/>
      <c r="E323" s="435"/>
      <c r="F323" s="522" t="s">
        <v>372</v>
      </c>
      <c r="G323" s="322" t="s">
        <v>214</v>
      </c>
      <c r="H323" s="322" t="s">
        <v>212</v>
      </c>
      <c r="I323" s="186">
        <v>2800000</v>
      </c>
      <c r="J323" s="322" t="s">
        <v>213</v>
      </c>
      <c r="K323" s="323" t="s">
        <v>447</v>
      </c>
      <c r="L323" s="401" t="s">
        <v>229</v>
      </c>
      <c r="M323" s="401"/>
      <c r="N323" s="401"/>
      <c r="Q323" s="119">
        <v>1800000</v>
      </c>
      <c r="S323" s="208"/>
      <c r="T323" s="139">
        <f t="shared" si="3"/>
        <v>1800000</v>
      </c>
      <c r="U323" s="119">
        <f t="shared" si="2"/>
        <v>1000000</v>
      </c>
    </row>
    <row r="324" spans="1:21" ht="15" customHeight="1">
      <c r="A324" s="785"/>
      <c r="B324" s="814"/>
      <c r="C324" s="286"/>
      <c r="D324" s="282"/>
      <c r="E324" s="435"/>
      <c r="F324" s="522" t="s">
        <v>373</v>
      </c>
      <c r="G324" s="322" t="s">
        <v>214</v>
      </c>
      <c r="H324" s="322" t="s">
        <v>212</v>
      </c>
      <c r="I324" s="186">
        <v>2800000</v>
      </c>
      <c r="J324" s="322" t="s">
        <v>213</v>
      </c>
      <c r="K324" s="323" t="s">
        <v>447</v>
      </c>
      <c r="L324" s="401" t="s">
        <v>229</v>
      </c>
      <c r="M324" s="401"/>
      <c r="N324" s="401"/>
      <c r="Q324" s="119">
        <v>2400000</v>
      </c>
      <c r="S324" s="208"/>
      <c r="T324" s="139">
        <f t="shared" si="3"/>
        <v>2400000</v>
      </c>
      <c r="U324" s="119">
        <f t="shared" si="2"/>
        <v>400000</v>
      </c>
    </row>
    <row r="325" spans="1:21" ht="15" customHeight="1">
      <c r="A325" s="785"/>
      <c r="B325" s="814"/>
      <c r="C325" s="286"/>
      <c r="D325" s="282"/>
      <c r="E325" s="435">
        <v>2</v>
      </c>
      <c r="F325" s="436" t="s">
        <v>471</v>
      </c>
      <c r="G325" s="322" t="s">
        <v>214</v>
      </c>
      <c r="H325" s="322" t="s">
        <v>212</v>
      </c>
      <c r="I325" s="186">
        <v>12000000</v>
      </c>
      <c r="J325" s="322" t="s">
        <v>213</v>
      </c>
      <c r="K325" s="323" t="s">
        <v>435</v>
      </c>
      <c r="L325" s="401" t="s">
        <v>229</v>
      </c>
      <c r="M325" s="401"/>
      <c r="N325" s="401"/>
      <c r="Q325" s="119">
        <f>I325</f>
        <v>12000000</v>
      </c>
      <c r="S325" s="208"/>
      <c r="T325" s="139"/>
      <c r="U325" s="119"/>
    </row>
    <row r="326" spans="1:21" ht="15" customHeight="1">
      <c r="A326" s="785"/>
      <c r="B326" s="814"/>
      <c r="C326" s="286"/>
      <c r="D326" s="282"/>
      <c r="E326" s="435">
        <v>3</v>
      </c>
      <c r="F326" s="436" t="s">
        <v>473</v>
      </c>
      <c r="G326" s="322" t="s">
        <v>214</v>
      </c>
      <c r="H326" s="322" t="s">
        <v>212</v>
      </c>
      <c r="I326" s="186">
        <v>6000000</v>
      </c>
      <c r="J326" s="322" t="s">
        <v>213</v>
      </c>
      <c r="K326" s="323" t="s">
        <v>407</v>
      </c>
      <c r="L326" s="401" t="s">
        <v>229</v>
      </c>
      <c r="M326" s="401"/>
      <c r="N326" s="401"/>
      <c r="Q326" s="119">
        <f>I326</f>
        <v>6000000</v>
      </c>
      <c r="S326" s="208"/>
      <c r="T326" s="139"/>
      <c r="U326" s="119"/>
    </row>
    <row r="327" spans="1:21" ht="15" customHeight="1">
      <c r="A327" s="785"/>
      <c r="B327" s="814"/>
      <c r="C327" s="286"/>
      <c r="D327" s="282"/>
      <c r="E327" s="435">
        <v>2</v>
      </c>
      <c r="F327" s="436" t="s">
        <v>361</v>
      </c>
      <c r="G327" s="322"/>
      <c r="H327" s="322"/>
      <c r="I327" s="186"/>
      <c r="J327" s="322"/>
      <c r="K327" s="322"/>
      <c r="L327" s="401"/>
      <c r="M327" s="401"/>
      <c r="N327" s="401"/>
      <c r="S327" s="208"/>
      <c r="T327" s="139"/>
      <c r="U327" s="119"/>
    </row>
    <row r="328" spans="1:21" ht="15" customHeight="1">
      <c r="A328" s="785"/>
      <c r="B328" s="814"/>
      <c r="C328" s="286"/>
      <c r="D328" s="282"/>
      <c r="E328" s="435"/>
      <c r="F328" s="522" t="s">
        <v>375</v>
      </c>
      <c r="G328" s="322" t="s">
        <v>214</v>
      </c>
      <c r="H328" s="322" t="s">
        <v>212</v>
      </c>
      <c r="I328" s="186">
        <v>3000000</v>
      </c>
      <c r="J328" s="322" t="s">
        <v>213</v>
      </c>
      <c r="K328" s="323" t="s">
        <v>447</v>
      </c>
      <c r="L328" s="401" t="s">
        <v>229</v>
      </c>
      <c r="M328" s="401"/>
      <c r="N328" s="401"/>
      <c r="Q328" s="119">
        <v>3000000</v>
      </c>
      <c r="S328" s="208"/>
      <c r="T328" s="139">
        <f t="shared" si="3"/>
        <v>3000000</v>
      </c>
      <c r="U328" s="119">
        <f t="shared" si="2"/>
        <v>0</v>
      </c>
    </row>
    <row r="329" spans="1:21" ht="13.5" customHeight="1">
      <c r="A329" s="785"/>
      <c r="B329" s="814"/>
      <c r="C329" s="286"/>
      <c r="D329" s="282"/>
      <c r="E329" s="435"/>
      <c r="F329" s="522" t="s">
        <v>376</v>
      </c>
      <c r="G329" s="322" t="s">
        <v>214</v>
      </c>
      <c r="H329" s="322" t="s">
        <v>212</v>
      </c>
      <c r="I329" s="186">
        <v>2000000</v>
      </c>
      <c r="J329" s="322" t="s">
        <v>213</v>
      </c>
      <c r="K329" s="323" t="s">
        <v>446</v>
      </c>
      <c r="L329" s="401" t="s">
        <v>229</v>
      </c>
      <c r="M329" s="401"/>
      <c r="N329" s="401"/>
      <c r="Q329" s="119">
        <v>2000000</v>
      </c>
      <c r="S329" s="208"/>
      <c r="T329" s="139">
        <f t="shared" si="3"/>
        <v>2000000</v>
      </c>
      <c r="U329" s="119">
        <f t="shared" si="2"/>
        <v>0</v>
      </c>
    </row>
    <row r="330" spans="1:21" ht="15" customHeight="1">
      <c r="A330" s="785"/>
      <c r="B330" s="814"/>
      <c r="C330" s="286"/>
      <c r="D330" s="584"/>
      <c r="E330" s="435">
        <v>3</v>
      </c>
      <c r="F330" s="436" t="s">
        <v>271</v>
      </c>
      <c r="G330" s="322" t="s">
        <v>214</v>
      </c>
      <c r="H330" s="322" t="s">
        <v>212</v>
      </c>
      <c r="I330" s="186"/>
      <c r="J330" s="322" t="s">
        <v>236</v>
      </c>
      <c r="K330" s="323" t="s">
        <v>407</v>
      </c>
      <c r="L330" s="401"/>
      <c r="M330" s="401"/>
      <c r="N330" s="401" t="s">
        <v>229</v>
      </c>
      <c r="S330" s="208"/>
      <c r="T330" s="139">
        <f t="shared" si="3"/>
        <v>0</v>
      </c>
      <c r="U330" s="119">
        <f t="shared" si="2"/>
        <v>0</v>
      </c>
    </row>
    <row r="331" spans="1:21" ht="13.5" hidden="1" customHeight="1">
      <c r="A331" s="785"/>
      <c r="B331" s="814"/>
      <c r="C331" s="286"/>
      <c r="D331" s="584"/>
      <c r="E331" s="435"/>
      <c r="F331" s="523"/>
      <c r="G331" s="322"/>
      <c r="H331" s="322"/>
      <c r="I331" s="198"/>
      <c r="J331" s="322"/>
      <c r="K331" s="322"/>
      <c r="L331" s="322"/>
      <c r="M331" s="401"/>
      <c r="N331" s="401"/>
      <c r="S331" s="209">
        <v>2000000</v>
      </c>
      <c r="T331" s="139">
        <f t="shared" si="3"/>
        <v>2000000</v>
      </c>
      <c r="U331" s="119">
        <f t="shared" si="2"/>
        <v>-2000000</v>
      </c>
    </row>
    <row r="332" spans="1:21" ht="15" customHeight="1">
      <c r="A332" s="785"/>
      <c r="B332" s="814"/>
      <c r="C332" s="286"/>
      <c r="D332" s="584"/>
      <c r="E332" s="435">
        <v>4</v>
      </c>
      <c r="F332" s="293" t="s">
        <v>309</v>
      </c>
      <c r="G332" s="322" t="s">
        <v>214</v>
      </c>
      <c r="H332" s="322" t="s">
        <v>212</v>
      </c>
      <c r="I332" s="198"/>
      <c r="J332" s="322" t="s">
        <v>236</v>
      </c>
      <c r="K332" s="323" t="s">
        <v>462</v>
      </c>
      <c r="L332" s="322"/>
      <c r="M332" s="401"/>
      <c r="N332" s="401" t="s">
        <v>229</v>
      </c>
      <c r="S332" s="210"/>
      <c r="T332" s="139">
        <f t="shared" si="3"/>
        <v>0</v>
      </c>
      <c r="U332" s="119">
        <f t="shared" si="2"/>
        <v>0</v>
      </c>
    </row>
    <row r="333" spans="1:21" ht="15" customHeight="1">
      <c r="A333" s="785"/>
      <c r="B333" s="814"/>
      <c r="C333" s="286"/>
      <c r="D333" s="584"/>
      <c r="E333" s="435">
        <v>5</v>
      </c>
      <c r="F333" s="436" t="s">
        <v>310</v>
      </c>
      <c r="G333" s="322" t="s">
        <v>214</v>
      </c>
      <c r="H333" s="322" t="s">
        <v>212</v>
      </c>
      <c r="I333" s="186">
        <v>7200000</v>
      </c>
      <c r="J333" s="322" t="s">
        <v>213</v>
      </c>
      <c r="K333" s="323" t="s">
        <v>407</v>
      </c>
      <c r="L333" s="401" t="s">
        <v>229</v>
      </c>
      <c r="M333" s="401"/>
      <c r="N333" s="401"/>
      <c r="Q333" s="119">
        <f>I333</f>
        <v>7200000</v>
      </c>
      <c r="S333" s="211"/>
      <c r="T333" s="139">
        <f t="shared" si="3"/>
        <v>7200000</v>
      </c>
      <c r="U333" s="119">
        <f t="shared" si="2"/>
        <v>0</v>
      </c>
    </row>
    <row r="334" spans="1:21" ht="15" customHeight="1">
      <c r="A334" s="785"/>
      <c r="B334" s="814"/>
      <c r="C334" s="286"/>
      <c r="D334" s="584"/>
      <c r="E334" s="435"/>
      <c r="F334" s="436"/>
      <c r="G334" s="322"/>
      <c r="H334" s="322"/>
      <c r="I334" s="186"/>
      <c r="J334" s="322"/>
      <c r="K334" s="322"/>
      <c r="L334" s="401"/>
      <c r="M334" s="401"/>
      <c r="N334" s="401"/>
      <c r="S334" s="211"/>
      <c r="T334" s="139"/>
      <c r="U334" s="119">
        <f t="shared" si="2"/>
        <v>0</v>
      </c>
    </row>
    <row r="335" spans="1:21" ht="15" customHeight="1">
      <c r="A335" s="785"/>
      <c r="B335" s="814"/>
      <c r="C335" s="437">
        <v>2</v>
      </c>
      <c r="D335" s="282" t="s">
        <v>448</v>
      </c>
      <c r="E335" s="435">
        <v>1</v>
      </c>
      <c r="F335" s="436" t="s">
        <v>338</v>
      </c>
      <c r="G335" s="322" t="s">
        <v>214</v>
      </c>
      <c r="H335" s="322" t="s">
        <v>212</v>
      </c>
      <c r="I335" s="186"/>
      <c r="J335" s="322" t="s">
        <v>236</v>
      </c>
      <c r="K335" s="323" t="s">
        <v>420</v>
      </c>
      <c r="L335" s="401"/>
      <c r="M335" s="401"/>
      <c r="N335" s="401" t="s">
        <v>229</v>
      </c>
      <c r="S335" s="211"/>
      <c r="T335" s="139">
        <f t="shared" si="3"/>
        <v>0</v>
      </c>
      <c r="U335" s="119">
        <f t="shared" si="2"/>
        <v>0</v>
      </c>
    </row>
    <row r="336" spans="1:21" ht="15" customHeight="1">
      <c r="A336" s="785"/>
      <c r="B336" s="814"/>
      <c r="C336" s="286"/>
      <c r="D336" s="584"/>
      <c r="E336" s="435"/>
      <c r="F336" s="436" t="s">
        <v>306</v>
      </c>
      <c r="G336" s="322"/>
      <c r="H336" s="322"/>
      <c r="I336" s="186"/>
      <c r="J336" s="322"/>
      <c r="K336" s="322"/>
      <c r="L336" s="401"/>
      <c r="M336" s="401"/>
      <c r="N336" s="401"/>
      <c r="S336" s="211"/>
      <c r="T336" s="139">
        <f t="shared" si="3"/>
        <v>0</v>
      </c>
      <c r="U336" s="119">
        <f t="shared" si="2"/>
        <v>0</v>
      </c>
    </row>
    <row r="337" spans="1:21" ht="15.75" customHeight="1">
      <c r="A337" s="785"/>
      <c r="B337" s="814"/>
      <c r="C337" s="286"/>
      <c r="D337" s="584"/>
      <c r="E337" s="435">
        <v>2</v>
      </c>
      <c r="F337" s="436" t="s">
        <v>491</v>
      </c>
      <c r="G337" s="322" t="s">
        <v>214</v>
      </c>
      <c r="H337" s="322" t="s">
        <v>212</v>
      </c>
      <c r="I337" s="186"/>
      <c r="J337" s="322" t="s">
        <v>236</v>
      </c>
      <c r="K337" s="323" t="s">
        <v>420</v>
      </c>
      <c r="L337" s="401"/>
      <c r="M337" s="401"/>
      <c r="N337" s="401" t="s">
        <v>229</v>
      </c>
      <c r="S337" s="203"/>
      <c r="U337" s="119">
        <f t="shared" si="2"/>
        <v>0</v>
      </c>
    </row>
    <row r="338" spans="1:21" s="646" customFormat="1" ht="15.75" customHeight="1">
      <c r="A338" s="785"/>
      <c r="B338" s="814"/>
      <c r="C338" s="286"/>
      <c r="D338" s="584"/>
      <c r="E338" s="435">
        <v>3</v>
      </c>
      <c r="F338" s="436" t="s">
        <v>492</v>
      </c>
      <c r="G338" s="322" t="s">
        <v>214</v>
      </c>
      <c r="H338" s="322" t="s">
        <v>212</v>
      </c>
      <c r="I338" s="186"/>
      <c r="J338" s="322" t="s">
        <v>236</v>
      </c>
      <c r="K338" s="323" t="s">
        <v>420</v>
      </c>
      <c r="L338" s="401"/>
      <c r="M338" s="401"/>
      <c r="N338" s="401"/>
      <c r="O338" s="678"/>
      <c r="P338" s="647"/>
      <c r="Q338" s="647"/>
      <c r="R338" s="647"/>
      <c r="S338" s="648"/>
      <c r="U338" s="647"/>
    </row>
    <row r="339" spans="1:21" s="640" customFormat="1" ht="15.75" customHeight="1">
      <c r="A339" s="786"/>
      <c r="B339" s="815"/>
      <c r="C339" s="334"/>
      <c r="D339" s="585"/>
      <c r="E339" s="524">
        <v>4</v>
      </c>
      <c r="F339" s="525" t="s">
        <v>493</v>
      </c>
      <c r="G339" s="333" t="s">
        <v>214</v>
      </c>
      <c r="H339" s="333" t="s">
        <v>212</v>
      </c>
      <c r="I339" s="635"/>
      <c r="J339" s="333" t="s">
        <v>236</v>
      </c>
      <c r="K339" s="511" t="s">
        <v>420</v>
      </c>
      <c r="L339" s="476"/>
      <c r="M339" s="476"/>
      <c r="N339" s="476" t="s">
        <v>229</v>
      </c>
      <c r="O339" s="678"/>
      <c r="P339" s="644"/>
      <c r="Q339" s="644"/>
      <c r="R339" s="644"/>
      <c r="S339" s="645"/>
      <c r="U339" s="644"/>
    </row>
    <row r="340" spans="1:21" s="44" customFormat="1" ht="18.75" customHeight="1">
      <c r="A340" s="552" t="s">
        <v>24</v>
      </c>
      <c r="B340" s="514"/>
      <c r="C340" s="514"/>
      <c r="D340" s="514"/>
      <c r="E340" s="514"/>
      <c r="F340" s="514"/>
      <c r="G340" s="514"/>
      <c r="H340" s="514"/>
      <c r="I340" s="577">
        <f>SUM(I319:I337)</f>
        <v>45600000</v>
      </c>
      <c r="J340" s="338"/>
      <c r="K340" s="338"/>
      <c r="L340" s="338"/>
      <c r="M340" s="338"/>
      <c r="N340" s="335"/>
      <c r="P340" s="242"/>
      <c r="Q340" s="242">
        <f>SUM(Q319:Q337)</f>
        <v>42200000</v>
      </c>
      <c r="R340" s="242">
        <f>SUM(R319:R337)</f>
        <v>0</v>
      </c>
      <c r="S340" s="643"/>
      <c r="T340" s="243">
        <f>S340+R340+Q340+P340</f>
        <v>42200000</v>
      </c>
      <c r="U340" s="242">
        <f t="shared" si="2"/>
        <v>3400000</v>
      </c>
    </row>
    <row r="341" spans="1:21" s="44" customFormat="1" ht="18.75" customHeight="1">
      <c r="A341" s="578">
        <v>5</v>
      </c>
      <c r="B341" s="579" t="s">
        <v>25</v>
      </c>
      <c r="C341" s="410"/>
      <c r="D341" s="410"/>
      <c r="E341" s="410"/>
      <c r="F341" s="410"/>
      <c r="G341" s="410"/>
      <c r="H341" s="410"/>
      <c r="I341" s="283">
        <v>0</v>
      </c>
      <c r="J341" s="318"/>
      <c r="K341" s="318"/>
      <c r="L341" s="318"/>
      <c r="M341" s="318"/>
      <c r="N341" s="380"/>
      <c r="P341" s="242">
        <v>0</v>
      </c>
      <c r="Q341" s="242">
        <v>0</v>
      </c>
      <c r="R341" s="242">
        <v>0</v>
      </c>
      <c r="S341" s="97">
        <v>0</v>
      </c>
      <c r="U341" s="242">
        <f t="shared" si="2"/>
        <v>0</v>
      </c>
    </row>
    <row r="342" spans="1:21" s="44" customFormat="1" ht="18.75" customHeight="1" thickBot="1">
      <c r="A342" s="444" t="s">
        <v>26</v>
      </c>
      <c r="B342" s="387"/>
      <c r="C342" s="387"/>
      <c r="D342" s="387"/>
      <c r="E342" s="387"/>
      <c r="F342" s="387"/>
      <c r="G342" s="387"/>
      <c r="H342" s="387"/>
      <c r="I342" s="580">
        <f>I340+I315+I309+I301</f>
        <v>1648766141</v>
      </c>
      <c r="J342" s="389"/>
      <c r="K342" s="389"/>
      <c r="L342" s="389"/>
      <c r="M342" s="389"/>
      <c r="N342" s="412"/>
      <c r="P342" s="242">
        <f>P315+P301</f>
        <v>44500000</v>
      </c>
      <c r="Q342" s="242">
        <f>Q340+Q315+Q309+Q301</f>
        <v>1020835000</v>
      </c>
      <c r="R342" s="242">
        <f>R340+R309+R301</f>
        <v>3201141</v>
      </c>
      <c r="S342" s="244">
        <f>S340+S309</f>
        <v>456396129.37728935</v>
      </c>
      <c r="T342" s="243">
        <f>T340+T315+T309+T301</f>
        <v>1524932270.3772893</v>
      </c>
      <c r="U342" s="242">
        <f t="shared" si="2"/>
        <v>123833870.6227107</v>
      </c>
    </row>
    <row r="343" spans="1:21">
      <c r="A343" s="447"/>
      <c r="B343" s="447"/>
      <c r="C343" s="424"/>
      <c r="D343" s="447"/>
      <c r="E343" s="447"/>
      <c r="F343" s="447"/>
      <c r="G343" s="447"/>
      <c r="H343" s="447"/>
      <c r="I343" s="448"/>
      <c r="J343" s="424"/>
      <c r="K343" s="424"/>
      <c r="L343" s="449"/>
      <c r="M343" s="449"/>
      <c r="N343" s="449"/>
      <c r="U343" s="119">
        <f t="shared" si="2"/>
        <v>0</v>
      </c>
    </row>
    <row r="344" spans="1:21">
      <c r="A344" s="447"/>
      <c r="B344" s="447"/>
      <c r="C344" s="424"/>
      <c r="E344" s="424"/>
      <c r="F344" s="424" t="s">
        <v>27</v>
      </c>
      <c r="G344" s="447"/>
      <c r="H344" s="454"/>
      <c r="J344" s="2"/>
      <c r="K344" s="769" t="s">
        <v>241</v>
      </c>
      <c r="L344" s="769"/>
      <c r="M344" s="430"/>
      <c r="N344" s="430"/>
      <c r="Q344" s="139">
        <v>802905296</v>
      </c>
      <c r="R344" s="119">
        <f>'[4]Permendagri 2019'!$Y$97</f>
        <v>56847998</v>
      </c>
      <c r="S344" s="119">
        <v>1500000000</v>
      </c>
      <c r="U344" s="119" t="e">
        <f t="shared" ref="U344:U349" si="4">K344-T344</f>
        <v>#VALUE!</v>
      </c>
    </row>
    <row r="345" spans="1:21">
      <c r="A345" s="447"/>
      <c r="B345" s="447"/>
      <c r="C345" s="424"/>
      <c r="E345" s="449"/>
      <c r="F345" s="449" t="s">
        <v>514</v>
      </c>
      <c r="G345" s="447"/>
      <c r="H345" s="447"/>
      <c r="J345" s="2"/>
      <c r="K345" s="769" t="s">
        <v>242</v>
      </c>
      <c r="L345" s="769"/>
      <c r="M345" s="430"/>
      <c r="N345" s="430"/>
      <c r="U345" s="119" t="e">
        <f t="shared" si="4"/>
        <v>#VALUE!</v>
      </c>
    </row>
    <row r="346" spans="1:21">
      <c r="A346" s="447"/>
      <c r="B346" s="447"/>
      <c r="C346" s="424"/>
      <c r="E346" s="449"/>
      <c r="F346" s="449"/>
      <c r="G346" s="447"/>
      <c r="H346" s="447"/>
      <c r="J346" s="2"/>
      <c r="K346" s="424"/>
      <c r="L346" s="424"/>
      <c r="M346" s="424"/>
      <c r="N346" s="424"/>
      <c r="Q346" s="119">
        <f>Q342-Q344</f>
        <v>217929704</v>
      </c>
      <c r="S346" s="119">
        <f>S344-S342</f>
        <v>1043603870.6227107</v>
      </c>
      <c r="U346" s="119">
        <f t="shared" si="4"/>
        <v>0</v>
      </c>
    </row>
    <row r="347" spans="1:21">
      <c r="A347" s="447"/>
      <c r="B347" s="447"/>
      <c r="C347" s="424"/>
      <c r="E347" s="449"/>
      <c r="F347" s="449"/>
      <c r="G347" s="447"/>
      <c r="H347" s="447"/>
      <c r="J347" s="2"/>
      <c r="K347" s="424"/>
      <c r="L347" s="424"/>
      <c r="M347" s="424"/>
      <c r="N347" s="424"/>
      <c r="Q347" s="119">
        <f>Q344-Q342</f>
        <v>-217929704</v>
      </c>
      <c r="U347" s="119">
        <f t="shared" si="4"/>
        <v>0</v>
      </c>
    </row>
    <row r="348" spans="1:21">
      <c r="A348" s="447"/>
      <c r="B348" s="447"/>
      <c r="C348" s="424"/>
      <c r="E348" s="447"/>
      <c r="F348" s="447"/>
      <c r="G348" s="447"/>
      <c r="H348" s="447"/>
      <c r="J348" s="2"/>
      <c r="K348" s="424"/>
      <c r="L348" s="424"/>
      <c r="M348" s="449"/>
      <c r="N348" s="449"/>
      <c r="U348" s="119">
        <f t="shared" si="4"/>
        <v>0</v>
      </c>
    </row>
    <row r="349" spans="1:21">
      <c r="A349" s="447"/>
      <c r="B349" s="447"/>
      <c r="C349" s="424"/>
      <c r="E349" s="447"/>
      <c r="F349" s="447"/>
      <c r="G349" s="447"/>
      <c r="H349" s="447"/>
      <c r="J349" s="2"/>
      <c r="K349" s="424"/>
      <c r="L349" s="424"/>
      <c r="M349" s="449"/>
      <c r="N349" s="449"/>
      <c r="U349" s="119">
        <f t="shared" si="4"/>
        <v>0</v>
      </c>
    </row>
    <row r="350" spans="1:21">
      <c r="A350" s="447"/>
      <c r="B350" s="447"/>
      <c r="C350" s="424"/>
      <c r="E350" s="449"/>
      <c r="F350" s="455" t="s">
        <v>515</v>
      </c>
      <c r="G350" s="447"/>
      <c r="H350" s="447"/>
      <c r="J350" s="2"/>
      <c r="K350" s="759" t="s">
        <v>505</v>
      </c>
      <c r="L350" s="759"/>
      <c r="M350" s="447"/>
      <c r="N350" s="447"/>
    </row>
    <row r="351" spans="1:21">
      <c r="A351" s="447"/>
      <c r="B351" s="447"/>
      <c r="C351" s="424"/>
      <c r="D351" s="447"/>
      <c r="E351" s="447"/>
      <c r="F351" s="447"/>
      <c r="G351" s="447"/>
      <c r="H351" s="447"/>
      <c r="I351" s="447"/>
      <c r="J351" s="424"/>
      <c r="K351" s="424"/>
      <c r="L351" s="449"/>
      <c r="M351" s="449"/>
      <c r="N351" s="449"/>
    </row>
  </sheetData>
  <mergeCells count="47">
    <mergeCell ref="B310:B314"/>
    <mergeCell ref="A310:A314"/>
    <mergeCell ref="C280:C281"/>
    <mergeCell ref="D280:D281"/>
    <mergeCell ref="D278:D279"/>
    <mergeCell ref="C278:C279"/>
    <mergeCell ref="A302:A307"/>
    <mergeCell ref="B302:B307"/>
    <mergeCell ref="B252:B289"/>
    <mergeCell ref="A252:A289"/>
    <mergeCell ref="K345:L345"/>
    <mergeCell ref="K350:L350"/>
    <mergeCell ref="K344:L344"/>
    <mergeCell ref="B319:B339"/>
    <mergeCell ref="A319:A339"/>
    <mergeCell ref="A1:N1"/>
    <mergeCell ref="A2:N2"/>
    <mergeCell ref="A3:N3"/>
    <mergeCell ref="A5:A7"/>
    <mergeCell ref="B5:F6"/>
    <mergeCell ref="G5:G7"/>
    <mergeCell ref="H5:H7"/>
    <mergeCell ref="I5:J6"/>
    <mergeCell ref="L5:N6"/>
    <mergeCell ref="A8:A70"/>
    <mergeCell ref="B8:B70"/>
    <mergeCell ref="A72:A186"/>
    <mergeCell ref="B72:B186"/>
    <mergeCell ref="A188:A201"/>
    <mergeCell ref="B188:B201"/>
    <mergeCell ref="I243:J243"/>
    <mergeCell ref="A203:A230"/>
    <mergeCell ref="B203:B230"/>
    <mergeCell ref="B232:D232"/>
    <mergeCell ref="A246:N246"/>
    <mergeCell ref="L235:N235"/>
    <mergeCell ref="I237:J237"/>
    <mergeCell ref="I238:J238"/>
    <mergeCell ref="A247:N247"/>
    <mergeCell ref="A248:N248"/>
    <mergeCell ref="A249:A251"/>
    <mergeCell ref="B249:F250"/>
    <mergeCell ref="G249:G251"/>
    <mergeCell ref="H249:H251"/>
    <mergeCell ref="I249:J250"/>
    <mergeCell ref="L249:N250"/>
    <mergeCell ref="K249:K251"/>
  </mergeCells>
  <pageMargins left="0.35433070866141736" right="0.27559055118110237" top="0.55118110236220474" bottom="0.31496062992125984" header="0.31496062992125984" footer="0.31496062992125984"/>
  <pageSetup paperSize="5" scale="95" orientation="landscape" horizontalDpi="4294967293" verticalDpi="36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FF0000"/>
  </sheetPr>
  <dimension ref="A1:V248"/>
  <sheetViews>
    <sheetView topLeftCell="A231" zoomScale="85" zoomScaleNormal="85" workbookViewId="0">
      <selection activeCell="I241" sqref="I241"/>
    </sheetView>
  </sheetViews>
  <sheetFormatPr defaultColWidth="9.109375" defaultRowHeight="13.8"/>
  <cols>
    <col min="1" max="1" width="3.6640625" style="2" customWidth="1"/>
    <col min="2" max="2" width="16.109375" style="2" customWidth="1"/>
    <col min="3" max="3" width="2.6640625" style="3" customWidth="1"/>
    <col min="4" max="4" width="32.6640625" style="2" customWidth="1"/>
    <col min="5" max="5" width="3.109375" style="2" bestFit="1" customWidth="1"/>
    <col min="6" max="6" width="63.109375" style="2" customWidth="1"/>
    <col min="7" max="7" width="7" style="2" bestFit="1" customWidth="1"/>
    <col min="8" max="8" width="13.109375" style="2" bestFit="1" customWidth="1"/>
    <col min="9" max="9" width="14.5546875" style="2" customWidth="1"/>
    <col min="10" max="10" width="11.33203125" style="3" customWidth="1"/>
    <col min="11" max="16" width="4.6640625" style="3" customWidth="1"/>
    <col min="17" max="19" width="4.6640625" style="96" customWidth="1"/>
    <col min="20" max="20" width="7.44140625" style="2" customWidth="1"/>
    <col min="21" max="21" width="11.33203125" style="2" bestFit="1" customWidth="1"/>
    <col min="22" max="262" width="9.109375" style="2"/>
    <col min="263" max="263" width="4.5546875" style="2" customWidth="1"/>
    <col min="264" max="264" width="21.88671875" style="2" customWidth="1"/>
    <col min="265" max="265" width="22.109375" style="2" customWidth="1"/>
    <col min="266" max="266" width="11.5546875" style="2" customWidth="1"/>
    <col min="267" max="269" width="3.5546875" style="2" customWidth="1"/>
    <col min="270" max="270" width="9.5546875" style="2" customWidth="1"/>
    <col min="271" max="271" width="18.88671875" style="2" customWidth="1"/>
    <col min="272" max="272" width="11.5546875" style="2" customWidth="1"/>
    <col min="273" max="273" width="16.44140625" style="2" customWidth="1"/>
    <col min="274" max="274" width="17.5546875" style="2" customWidth="1"/>
    <col min="275" max="275" width="10.5546875" style="2" customWidth="1"/>
    <col min="276" max="518" width="9.109375" style="2"/>
    <col min="519" max="519" width="4.5546875" style="2" customWidth="1"/>
    <col min="520" max="520" width="21.88671875" style="2" customWidth="1"/>
    <col min="521" max="521" width="22.109375" style="2" customWidth="1"/>
    <col min="522" max="522" width="11.5546875" style="2" customWidth="1"/>
    <col min="523" max="525" width="3.5546875" style="2" customWidth="1"/>
    <col min="526" max="526" width="9.5546875" style="2" customWidth="1"/>
    <col min="527" max="527" width="18.88671875" style="2" customWidth="1"/>
    <col min="528" max="528" width="11.5546875" style="2" customWidth="1"/>
    <col min="529" max="529" width="16.44140625" style="2" customWidth="1"/>
    <col min="530" max="530" width="17.5546875" style="2" customWidth="1"/>
    <col min="531" max="531" width="10.5546875" style="2" customWidth="1"/>
    <col min="532" max="774" width="9.109375" style="2"/>
    <col min="775" max="775" width="4.5546875" style="2" customWidth="1"/>
    <col min="776" max="776" width="21.88671875" style="2" customWidth="1"/>
    <col min="777" max="777" width="22.109375" style="2" customWidth="1"/>
    <col min="778" max="778" width="11.5546875" style="2" customWidth="1"/>
    <col min="779" max="781" width="3.5546875" style="2" customWidth="1"/>
    <col min="782" max="782" width="9.5546875" style="2" customWidth="1"/>
    <col min="783" max="783" width="18.88671875" style="2" customWidth="1"/>
    <col min="784" max="784" width="11.5546875" style="2" customWidth="1"/>
    <col min="785" max="785" width="16.44140625" style="2" customWidth="1"/>
    <col min="786" max="786" width="17.5546875" style="2" customWidth="1"/>
    <col min="787" max="787" width="10.5546875" style="2" customWidth="1"/>
    <col min="788" max="1030" width="9.109375" style="2"/>
    <col min="1031" max="1031" width="4.5546875" style="2" customWidth="1"/>
    <col min="1032" max="1032" width="21.88671875" style="2" customWidth="1"/>
    <col min="1033" max="1033" width="22.109375" style="2" customWidth="1"/>
    <col min="1034" max="1034" width="11.5546875" style="2" customWidth="1"/>
    <col min="1035" max="1037" width="3.5546875" style="2" customWidth="1"/>
    <col min="1038" max="1038" width="9.5546875" style="2" customWidth="1"/>
    <col min="1039" max="1039" width="18.88671875" style="2" customWidth="1"/>
    <col min="1040" max="1040" width="11.5546875" style="2" customWidth="1"/>
    <col min="1041" max="1041" width="16.44140625" style="2" customWidth="1"/>
    <col min="1042" max="1042" width="17.5546875" style="2" customWidth="1"/>
    <col min="1043" max="1043" width="10.5546875" style="2" customWidth="1"/>
    <col min="1044" max="1286" width="9.109375" style="2"/>
    <col min="1287" max="1287" width="4.5546875" style="2" customWidth="1"/>
    <col min="1288" max="1288" width="21.88671875" style="2" customWidth="1"/>
    <col min="1289" max="1289" width="22.109375" style="2" customWidth="1"/>
    <col min="1290" max="1290" width="11.5546875" style="2" customWidth="1"/>
    <col min="1291" max="1293" width="3.5546875" style="2" customWidth="1"/>
    <col min="1294" max="1294" width="9.5546875" style="2" customWidth="1"/>
    <col min="1295" max="1295" width="18.88671875" style="2" customWidth="1"/>
    <col min="1296" max="1296" width="11.5546875" style="2" customWidth="1"/>
    <col min="1297" max="1297" width="16.44140625" style="2" customWidth="1"/>
    <col min="1298" max="1298" width="17.5546875" style="2" customWidth="1"/>
    <col min="1299" max="1299" width="10.5546875" style="2" customWidth="1"/>
    <col min="1300" max="1542" width="9.109375" style="2"/>
    <col min="1543" max="1543" width="4.5546875" style="2" customWidth="1"/>
    <col min="1544" max="1544" width="21.88671875" style="2" customWidth="1"/>
    <col min="1545" max="1545" width="22.109375" style="2" customWidth="1"/>
    <col min="1546" max="1546" width="11.5546875" style="2" customWidth="1"/>
    <col min="1547" max="1549" width="3.5546875" style="2" customWidth="1"/>
    <col min="1550" max="1550" width="9.5546875" style="2" customWidth="1"/>
    <col min="1551" max="1551" width="18.88671875" style="2" customWidth="1"/>
    <col min="1552" max="1552" width="11.5546875" style="2" customWidth="1"/>
    <col min="1553" max="1553" width="16.44140625" style="2" customWidth="1"/>
    <col min="1554" max="1554" width="17.5546875" style="2" customWidth="1"/>
    <col min="1555" max="1555" width="10.5546875" style="2" customWidth="1"/>
    <col min="1556" max="1798" width="9.109375" style="2"/>
    <col min="1799" max="1799" width="4.5546875" style="2" customWidth="1"/>
    <col min="1800" max="1800" width="21.88671875" style="2" customWidth="1"/>
    <col min="1801" max="1801" width="22.109375" style="2" customWidth="1"/>
    <col min="1802" max="1802" width="11.5546875" style="2" customWidth="1"/>
    <col min="1803" max="1805" width="3.5546875" style="2" customWidth="1"/>
    <col min="1806" max="1806" width="9.5546875" style="2" customWidth="1"/>
    <col min="1807" max="1807" width="18.88671875" style="2" customWidth="1"/>
    <col min="1808" max="1808" width="11.5546875" style="2" customWidth="1"/>
    <col min="1809" max="1809" width="16.44140625" style="2" customWidth="1"/>
    <col min="1810" max="1810" width="17.5546875" style="2" customWidth="1"/>
    <col min="1811" max="1811" width="10.5546875" style="2" customWidth="1"/>
    <col min="1812" max="2054" width="9.109375" style="2"/>
    <col min="2055" max="2055" width="4.5546875" style="2" customWidth="1"/>
    <col min="2056" max="2056" width="21.88671875" style="2" customWidth="1"/>
    <col min="2057" max="2057" width="22.109375" style="2" customWidth="1"/>
    <col min="2058" max="2058" width="11.5546875" style="2" customWidth="1"/>
    <col min="2059" max="2061" width="3.5546875" style="2" customWidth="1"/>
    <col min="2062" max="2062" width="9.5546875" style="2" customWidth="1"/>
    <col min="2063" max="2063" width="18.88671875" style="2" customWidth="1"/>
    <col min="2064" max="2064" width="11.5546875" style="2" customWidth="1"/>
    <col min="2065" max="2065" width="16.44140625" style="2" customWidth="1"/>
    <col min="2066" max="2066" width="17.5546875" style="2" customWidth="1"/>
    <col min="2067" max="2067" width="10.5546875" style="2" customWidth="1"/>
    <col min="2068" max="2310" width="9.109375" style="2"/>
    <col min="2311" max="2311" width="4.5546875" style="2" customWidth="1"/>
    <col min="2312" max="2312" width="21.88671875" style="2" customWidth="1"/>
    <col min="2313" max="2313" width="22.109375" style="2" customWidth="1"/>
    <col min="2314" max="2314" width="11.5546875" style="2" customWidth="1"/>
    <col min="2315" max="2317" width="3.5546875" style="2" customWidth="1"/>
    <col min="2318" max="2318" width="9.5546875" style="2" customWidth="1"/>
    <col min="2319" max="2319" width="18.88671875" style="2" customWidth="1"/>
    <col min="2320" max="2320" width="11.5546875" style="2" customWidth="1"/>
    <col min="2321" max="2321" width="16.44140625" style="2" customWidth="1"/>
    <col min="2322" max="2322" width="17.5546875" style="2" customWidth="1"/>
    <col min="2323" max="2323" width="10.5546875" style="2" customWidth="1"/>
    <col min="2324" max="2566" width="9.109375" style="2"/>
    <col min="2567" max="2567" width="4.5546875" style="2" customWidth="1"/>
    <col min="2568" max="2568" width="21.88671875" style="2" customWidth="1"/>
    <col min="2569" max="2569" width="22.109375" style="2" customWidth="1"/>
    <col min="2570" max="2570" width="11.5546875" style="2" customWidth="1"/>
    <col min="2571" max="2573" width="3.5546875" style="2" customWidth="1"/>
    <col min="2574" max="2574" width="9.5546875" style="2" customWidth="1"/>
    <col min="2575" max="2575" width="18.88671875" style="2" customWidth="1"/>
    <col min="2576" max="2576" width="11.5546875" style="2" customWidth="1"/>
    <col min="2577" max="2577" width="16.44140625" style="2" customWidth="1"/>
    <col min="2578" max="2578" width="17.5546875" style="2" customWidth="1"/>
    <col min="2579" max="2579" width="10.5546875" style="2" customWidth="1"/>
    <col min="2580" max="2822" width="9.109375" style="2"/>
    <col min="2823" max="2823" width="4.5546875" style="2" customWidth="1"/>
    <col min="2824" max="2824" width="21.88671875" style="2" customWidth="1"/>
    <col min="2825" max="2825" width="22.109375" style="2" customWidth="1"/>
    <col min="2826" max="2826" width="11.5546875" style="2" customWidth="1"/>
    <col min="2827" max="2829" width="3.5546875" style="2" customWidth="1"/>
    <col min="2830" max="2830" width="9.5546875" style="2" customWidth="1"/>
    <col min="2831" max="2831" width="18.88671875" style="2" customWidth="1"/>
    <col min="2832" max="2832" width="11.5546875" style="2" customWidth="1"/>
    <col min="2833" max="2833" width="16.44140625" style="2" customWidth="1"/>
    <col min="2834" max="2834" width="17.5546875" style="2" customWidth="1"/>
    <col min="2835" max="2835" width="10.5546875" style="2" customWidth="1"/>
    <col min="2836" max="3078" width="9.109375" style="2"/>
    <col min="3079" max="3079" width="4.5546875" style="2" customWidth="1"/>
    <col min="3080" max="3080" width="21.88671875" style="2" customWidth="1"/>
    <col min="3081" max="3081" width="22.109375" style="2" customWidth="1"/>
    <col min="3082" max="3082" width="11.5546875" style="2" customWidth="1"/>
    <col min="3083" max="3085" width="3.5546875" style="2" customWidth="1"/>
    <col min="3086" max="3086" width="9.5546875" style="2" customWidth="1"/>
    <col min="3087" max="3087" width="18.88671875" style="2" customWidth="1"/>
    <col min="3088" max="3088" width="11.5546875" style="2" customWidth="1"/>
    <col min="3089" max="3089" width="16.44140625" style="2" customWidth="1"/>
    <col min="3090" max="3090" width="17.5546875" style="2" customWidth="1"/>
    <col min="3091" max="3091" width="10.5546875" style="2" customWidth="1"/>
    <col min="3092" max="3334" width="9.109375" style="2"/>
    <col min="3335" max="3335" width="4.5546875" style="2" customWidth="1"/>
    <col min="3336" max="3336" width="21.88671875" style="2" customWidth="1"/>
    <col min="3337" max="3337" width="22.109375" style="2" customWidth="1"/>
    <col min="3338" max="3338" width="11.5546875" style="2" customWidth="1"/>
    <col min="3339" max="3341" width="3.5546875" style="2" customWidth="1"/>
    <col min="3342" max="3342" width="9.5546875" style="2" customWidth="1"/>
    <col min="3343" max="3343" width="18.88671875" style="2" customWidth="1"/>
    <col min="3344" max="3344" width="11.5546875" style="2" customWidth="1"/>
    <col min="3345" max="3345" width="16.44140625" style="2" customWidth="1"/>
    <col min="3346" max="3346" width="17.5546875" style="2" customWidth="1"/>
    <col min="3347" max="3347" width="10.5546875" style="2" customWidth="1"/>
    <col min="3348" max="3590" width="9.109375" style="2"/>
    <col min="3591" max="3591" width="4.5546875" style="2" customWidth="1"/>
    <col min="3592" max="3592" width="21.88671875" style="2" customWidth="1"/>
    <col min="3593" max="3593" width="22.109375" style="2" customWidth="1"/>
    <col min="3594" max="3594" width="11.5546875" style="2" customWidth="1"/>
    <col min="3595" max="3597" width="3.5546875" style="2" customWidth="1"/>
    <col min="3598" max="3598" width="9.5546875" style="2" customWidth="1"/>
    <col min="3599" max="3599" width="18.88671875" style="2" customWidth="1"/>
    <col min="3600" max="3600" width="11.5546875" style="2" customWidth="1"/>
    <col min="3601" max="3601" width="16.44140625" style="2" customWidth="1"/>
    <col min="3602" max="3602" width="17.5546875" style="2" customWidth="1"/>
    <col min="3603" max="3603" width="10.5546875" style="2" customWidth="1"/>
    <col min="3604" max="3846" width="9.109375" style="2"/>
    <col min="3847" max="3847" width="4.5546875" style="2" customWidth="1"/>
    <col min="3848" max="3848" width="21.88671875" style="2" customWidth="1"/>
    <col min="3849" max="3849" width="22.109375" style="2" customWidth="1"/>
    <col min="3850" max="3850" width="11.5546875" style="2" customWidth="1"/>
    <col min="3851" max="3853" width="3.5546875" style="2" customWidth="1"/>
    <col min="3854" max="3854" width="9.5546875" style="2" customWidth="1"/>
    <col min="3855" max="3855" width="18.88671875" style="2" customWidth="1"/>
    <col min="3856" max="3856" width="11.5546875" style="2" customWidth="1"/>
    <col min="3857" max="3857" width="16.44140625" style="2" customWidth="1"/>
    <col min="3858" max="3858" width="17.5546875" style="2" customWidth="1"/>
    <col min="3859" max="3859" width="10.5546875" style="2" customWidth="1"/>
    <col min="3860" max="4102" width="9.109375" style="2"/>
    <col min="4103" max="4103" width="4.5546875" style="2" customWidth="1"/>
    <col min="4104" max="4104" width="21.88671875" style="2" customWidth="1"/>
    <col min="4105" max="4105" width="22.109375" style="2" customWidth="1"/>
    <col min="4106" max="4106" width="11.5546875" style="2" customWidth="1"/>
    <col min="4107" max="4109" width="3.5546875" style="2" customWidth="1"/>
    <col min="4110" max="4110" width="9.5546875" style="2" customWidth="1"/>
    <col min="4111" max="4111" width="18.88671875" style="2" customWidth="1"/>
    <col min="4112" max="4112" width="11.5546875" style="2" customWidth="1"/>
    <col min="4113" max="4113" width="16.44140625" style="2" customWidth="1"/>
    <col min="4114" max="4114" width="17.5546875" style="2" customWidth="1"/>
    <col min="4115" max="4115" width="10.5546875" style="2" customWidth="1"/>
    <col min="4116" max="4358" width="9.109375" style="2"/>
    <col min="4359" max="4359" width="4.5546875" style="2" customWidth="1"/>
    <col min="4360" max="4360" width="21.88671875" style="2" customWidth="1"/>
    <col min="4361" max="4361" width="22.109375" style="2" customWidth="1"/>
    <col min="4362" max="4362" width="11.5546875" style="2" customWidth="1"/>
    <col min="4363" max="4365" width="3.5546875" style="2" customWidth="1"/>
    <col min="4366" max="4366" width="9.5546875" style="2" customWidth="1"/>
    <col min="4367" max="4367" width="18.88671875" style="2" customWidth="1"/>
    <col min="4368" max="4368" width="11.5546875" style="2" customWidth="1"/>
    <col min="4369" max="4369" width="16.44140625" style="2" customWidth="1"/>
    <col min="4370" max="4370" width="17.5546875" style="2" customWidth="1"/>
    <col min="4371" max="4371" width="10.5546875" style="2" customWidth="1"/>
    <col min="4372" max="4614" width="9.109375" style="2"/>
    <col min="4615" max="4615" width="4.5546875" style="2" customWidth="1"/>
    <col min="4616" max="4616" width="21.88671875" style="2" customWidth="1"/>
    <col min="4617" max="4617" width="22.109375" style="2" customWidth="1"/>
    <col min="4618" max="4618" width="11.5546875" style="2" customWidth="1"/>
    <col min="4619" max="4621" width="3.5546875" style="2" customWidth="1"/>
    <col min="4622" max="4622" width="9.5546875" style="2" customWidth="1"/>
    <col min="4623" max="4623" width="18.88671875" style="2" customWidth="1"/>
    <col min="4624" max="4624" width="11.5546875" style="2" customWidth="1"/>
    <col min="4625" max="4625" width="16.44140625" style="2" customWidth="1"/>
    <col min="4626" max="4626" width="17.5546875" style="2" customWidth="1"/>
    <col min="4627" max="4627" width="10.5546875" style="2" customWidth="1"/>
    <col min="4628" max="4870" width="9.109375" style="2"/>
    <col min="4871" max="4871" width="4.5546875" style="2" customWidth="1"/>
    <col min="4872" max="4872" width="21.88671875" style="2" customWidth="1"/>
    <col min="4873" max="4873" width="22.109375" style="2" customWidth="1"/>
    <col min="4874" max="4874" width="11.5546875" style="2" customWidth="1"/>
    <col min="4875" max="4877" width="3.5546875" style="2" customWidth="1"/>
    <col min="4878" max="4878" width="9.5546875" style="2" customWidth="1"/>
    <col min="4879" max="4879" width="18.88671875" style="2" customWidth="1"/>
    <col min="4880" max="4880" width="11.5546875" style="2" customWidth="1"/>
    <col min="4881" max="4881" width="16.44140625" style="2" customWidth="1"/>
    <col min="4882" max="4882" width="17.5546875" style="2" customWidth="1"/>
    <col min="4883" max="4883" width="10.5546875" style="2" customWidth="1"/>
    <col min="4884" max="5126" width="9.109375" style="2"/>
    <col min="5127" max="5127" width="4.5546875" style="2" customWidth="1"/>
    <col min="5128" max="5128" width="21.88671875" style="2" customWidth="1"/>
    <col min="5129" max="5129" width="22.109375" style="2" customWidth="1"/>
    <col min="5130" max="5130" width="11.5546875" style="2" customWidth="1"/>
    <col min="5131" max="5133" width="3.5546875" style="2" customWidth="1"/>
    <col min="5134" max="5134" width="9.5546875" style="2" customWidth="1"/>
    <col min="5135" max="5135" width="18.88671875" style="2" customWidth="1"/>
    <col min="5136" max="5136" width="11.5546875" style="2" customWidth="1"/>
    <col min="5137" max="5137" width="16.44140625" style="2" customWidth="1"/>
    <col min="5138" max="5138" width="17.5546875" style="2" customWidth="1"/>
    <col min="5139" max="5139" width="10.5546875" style="2" customWidth="1"/>
    <col min="5140" max="5382" width="9.109375" style="2"/>
    <col min="5383" max="5383" width="4.5546875" style="2" customWidth="1"/>
    <col min="5384" max="5384" width="21.88671875" style="2" customWidth="1"/>
    <col min="5385" max="5385" width="22.109375" style="2" customWidth="1"/>
    <col min="5386" max="5386" width="11.5546875" style="2" customWidth="1"/>
    <col min="5387" max="5389" width="3.5546875" style="2" customWidth="1"/>
    <col min="5390" max="5390" width="9.5546875" style="2" customWidth="1"/>
    <col min="5391" max="5391" width="18.88671875" style="2" customWidth="1"/>
    <col min="5392" max="5392" width="11.5546875" style="2" customWidth="1"/>
    <col min="5393" max="5393" width="16.44140625" style="2" customWidth="1"/>
    <col min="5394" max="5394" width="17.5546875" style="2" customWidth="1"/>
    <col min="5395" max="5395" width="10.5546875" style="2" customWidth="1"/>
    <col min="5396" max="5638" width="9.109375" style="2"/>
    <col min="5639" max="5639" width="4.5546875" style="2" customWidth="1"/>
    <col min="5640" max="5640" width="21.88671875" style="2" customWidth="1"/>
    <col min="5641" max="5641" width="22.109375" style="2" customWidth="1"/>
    <col min="5642" max="5642" width="11.5546875" style="2" customWidth="1"/>
    <col min="5643" max="5645" width="3.5546875" style="2" customWidth="1"/>
    <col min="5646" max="5646" width="9.5546875" style="2" customWidth="1"/>
    <col min="5647" max="5647" width="18.88671875" style="2" customWidth="1"/>
    <col min="5648" max="5648" width="11.5546875" style="2" customWidth="1"/>
    <col min="5649" max="5649" width="16.44140625" style="2" customWidth="1"/>
    <col min="5650" max="5650" width="17.5546875" style="2" customWidth="1"/>
    <col min="5651" max="5651" width="10.5546875" style="2" customWidth="1"/>
    <col min="5652" max="5894" width="9.109375" style="2"/>
    <col min="5895" max="5895" width="4.5546875" style="2" customWidth="1"/>
    <col min="5896" max="5896" width="21.88671875" style="2" customWidth="1"/>
    <col min="5897" max="5897" width="22.109375" style="2" customWidth="1"/>
    <col min="5898" max="5898" width="11.5546875" style="2" customWidth="1"/>
    <col min="5899" max="5901" width="3.5546875" style="2" customWidth="1"/>
    <col min="5902" max="5902" width="9.5546875" style="2" customWidth="1"/>
    <col min="5903" max="5903" width="18.88671875" style="2" customWidth="1"/>
    <col min="5904" max="5904" width="11.5546875" style="2" customWidth="1"/>
    <col min="5905" max="5905" width="16.44140625" style="2" customWidth="1"/>
    <col min="5906" max="5906" width="17.5546875" style="2" customWidth="1"/>
    <col min="5907" max="5907" width="10.5546875" style="2" customWidth="1"/>
    <col min="5908" max="6150" width="9.109375" style="2"/>
    <col min="6151" max="6151" width="4.5546875" style="2" customWidth="1"/>
    <col min="6152" max="6152" width="21.88671875" style="2" customWidth="1"/>
    <col min="6153" max="6153" width="22.109375" style="2" customWidth="1"/>
    <col min="6154" max="6154" width="11.5546875" style="2" customWidth="1"/>
    <col min="6155" max="6157" width="3.5546875" style="2" customWidth="1"/>
    <col min="6158" max="6158" width="9.5546875" style="2" customWidth="1"/>
    <col min="6159" max="6159" width="18.88671875" style="2" customWidth="1"/>
    <col min="6160" max="6160" width="11.5546875" style="2" customWidth="1"/>
    <col min="6161" max="6161" width="16.44140625" style="2" customWidth="1"/>
    <col min="6162" max="6162" width="17.5546875" style="2" customWidth="1"/>
    <col min="6163" max="6163" width="10.5546875" style="2" customWidth="1"/>
    <col min="6164" max="6406" width="9.109375" style="2"/>
    <col min="6407" max="6407" width="4.5546875" style="2" customWidth="1"/>
    <col min="6408" max="6408" width="21.88671875" style="2" customWidth="1"/>
    <col min="6409" max="6409" width="22.109375" style="2" customWidth="1"/>
    <col min="6410" max="6410" width="11.5546875" style="2" customWidth="1"/>
    <col min="6411" max="6413" width="3.5546875" style="2" customWidth="1"/>
    <col min="6414" max="6414" width="9.5546875" style="2" customWidth="1"/>
    <col min="6415" max="6415" width="18.88671875" style="2" customWidth="1"/>
    <col min="6416" max="6416" width="11.5546875" style="2" customWidth="1"/>
    <col min="6417" max="6417" width="16.44140625" style="2" customWidth="1"/>
    <col min="6418" max="6418" width="17.5546875" style="2" customWidth="1"/>
    <col min="6419" max="6419" width="10.5546875" style="2" customWidth="1"/>
    <col min="6420" max="6662" width="9.109375" style="2"/>
    <col min="6663" max="6663" width="4.5546875" style="2" customWidth="1"/>
    <col min="6664" max="6664" width="21.88671875" style="2" customWidth="1"/>
    <col min="6665" max="6665" width="22.109375" style="2" customWidth="1"/>
    <col min="6666" max="6666" width="11.5546875" style="2" customWidth="1"/>
    <col min="6667" max="6669" width="3.5546875" style="2" customWidth="1"/>
    <col min="6670" max="6670" width="9.5546875" style="2" customWidth="1"/>
    <col min="6671" max="6671" width="18.88671875" style="2" customWidth="1"/>
    <col min="6672" max="6672" width="11.5546875" style="2" customWidth="1"/>
    <col min="6673" max="6673" width="16.44140625" style="2" customWidth="1"/>
    <col min="6674" max="6674" width="17.5546875" style="2" customWidth="1"/>
    <col min="6675" max="6675" width="10.5546875" style="2" customWidth="1"/>
    <col min="6676" max="6918" width="9.109375" style="2"/>
    <col min="6919" max="6919" width="4.5546875" style="2" customWidth="1"/>
    <col min="6920" max="6920" width="21.88671875" style="2" customWidth="1"/>
    <col min="6921" max="6921" width="22.109375" style="2" customWidth="1"/>
    <col min="6922" max="6922" width="11.5546875" style="2" customWidth="1"/>
    <col min="6923" max="6925" width="3.5546875" style="2" customWidth="1"/>
    <col min="6926" max="6926" width="9.5546875" style="2" customWidth="1"/>
    <col min="6927" max="6927" width="18.88671875" style="2" customWidth="1"/>
    <col min="6928" max="6928" width="11.5546875" style="2" customWidth="1"/>
    <col min="6929" max="6929" width="16.44140625" style="2" customWidth="1"/>
    <col min="6930" max="6930" width="17.5546875" style="2" customWidth="1"/>
    <col min="6931" max="6931" width="10.5546875" style="2" customWidth="1"/>
    <col min="6932" max="7174" width="9.109375" style="2"/>
    <col min="7175" max="7175" width="4.5546875" style="2" customWidth="1"/>
    <col min="7176" max="7176" width="21.88671875" style="2" customWidth="1"/>
    <col min="7177" max="7177" width="22.109375" style="2" customWidth="1"/>
    <col min="7178" max="7178" width="11.5546875" style="2" customWidth="1"/>
    <col min="7179" max="7181" width="3.5546875" style="2" customWidth="1"/>
    <col min="7182" max="7182" width="9.5546875" style="2" customWidth="1"/>
    <col min="7183" max="7183" width="18.88671875" style="2" customWidth="1"/>
    <col min="7184" max="7184" width="11.5546875" style="2" customWidth="1"/>
    <col min="7185" max="7185" width="16.44140625" style="2" customWidth="1"/>
    <col min="7186" max="7186" width="17.5546875" style="2" customWidth="1"/>
    <col min="7187" max="7187" width="10.5546875" style="2" customWidth="1"/>
    <col min="7188" max="7430" width="9.109375" style="2"/>
    <col min="7431" max="7431" width="4.5546875" style="2" customWidth="1"/>
    <col min="7432" max="7432" width="21.88671875" style="2" customWidth="1"/>
    <col min="7433" max="7433" width="22.109375" style="2" customWidth="1"/>
    <col min="7434" max="7434" width="11.5546875" style="2" customWidth="1"/>
    <col min="7435" max="7437" width="3.5546875" style="2" customWidth="1"/>
    <col min="7438" max="7438" width="9.5546875" style="2" customWidth="1"/>
    <col min="7439" max="7439" width="18.88671875" style="2" customWidth="1"/>
    <col min="7440" max="7440" width="11.5546875" style="2" customWidth="1"/>
    <col min="7441" max="7441" width="16.44140625" style="2" customWidth="1"/>
    <col min="7442" max="7442" width="17.5546875" style="2" customWidth="1"/>
    <col min="7443" max="7443" width="10.5546875" style="2" customWidth="1"/>
    <col min="7444" max="7686" width="9.109375" style="2"/>
    <col min="7687" max="7687" width="4.5546875" style="2" customWidth="1"/>
    <col min="7688" max="7688" width="21.88671875" style="2" customWidth="1"/>
    <col min="7689" max="7689" width="22.109375" style="2" customWidth="1"/>
    <col min="7690" max="7690" width="11.5546875" style="2" customWidth="1"/>
    <col min="7691" max="7693" width="3.5546875" style="2" customWidth="1"/>
    <col min="7694" max="7694" width="9.5546875" style="2" customWidth="1"/>
    <col min="7695" max="7695" width="18.88671875" style="2" customWidth="1"/>
    <col min="7696" max="7696" width="11.5546875" style="2" customWidth="1"/>
    <col min="7697" max="7697" width="16.44140625" style="2" customWidth="1"/>
    <col min="7698" max="7698" width="17.5546875" style="2" customWidth="1"/>
    <col min="7699" max="7699" width="10.5546875" style="2" customWidth="1"/>
    <col min="7700" max="7942" width="9.109375" style="2"/>
    <col min="7943" max="7943" width="4.5546875" style="2" customWidth="1"/>
    <col min="7944" max="7944" width="21.88671875" style="2" customWidth="1"/>
    <col min="7945" max="7945" width="22.109375" style="2" customWidth="1"/>
    <col min="7946" max="7946" width="11.5546875" style="2" customWidth="1"/>
    <col min="7947" max="7949" width="3.5546875" style="2" customWidth="1"/>
    <col min="7950" max="7950" width="9.5546875" style="2" customWidth="1"/>
    <col min="7951" max="7951" width="18.88671875" style="2" customWidth="1"/>
    <col min="7952" max="7952" width="11.5546875" style="2" customWidth="1"/>
    <col min="7953" max="7953" width="16.44140625" style="2" customWidth="1"/>
    <col min="7954" max="7954" width="17.5546875" style="2" customWidth="1"/>
    <col min="7955" max="7955" width="10.5546875" style="2" customWidth="1"/>
    <col min="7956" max="8198" width="9.109375" style="2"/>
    <col min="8199" max="8199" width="4.5546875" style="2" customWidth="1"/>
    <col min="8200" max="8200" width="21.88671875" style="2" customWidth="1"/>
    <col min="8201" max="8201" width="22.109375" style="2" customWidth="1"/>
    <col min="8202" max="8202" width="11.5546875" style="2" customWidth="1"/>
    <col min="8203" max="8205" width="3.5546875" style="2" customWidth="1"/>
    <col min="8206" max="8206" width="9.5546875" style="2" customWidth="1"/>
    <col min="8207" max="8207" width="18.88671875" style="2" customWidth="1"/>
    <col min="8208" max="8208" width="11.5546875" style="2" customWidth="1"/>
    <col min="8209" max="8209" width="16.44140625" style="2" customWidth="1"/>
    <col min="8210" max="8210" width="17.5546875" style="2" customWidth="1"/>
    <col min="8211" max="8211" width="10.5546875" style="2" customWidth="1"/>
    <col min="8212" max="8454" width="9.109375" style="2"/>
    <col min="8455" max="8455" width="4.5546875" style="2" customWidth="1"/>
    <col min="8456" max="8456" width="21.88671875" style="2" customWidth="1"/>
    <col min="8457" max="8457" width="22.109375" style="2" customWidth="1"/>
    <col min="8458" max="8458" width="11.5546875" style="2" customWidth="1"/>
    <col min="8459" max="8461" width="3.5546875" style="2" customWidth="1"/>
    <col min="8462" max="8462" width="9.5546875" style="2" customWidth="1"/>
    <col min="8463" max="8463" width="18.88671875" style="2" customWidth="1"/>
    <col min="8464" max="8464" width="11.5546875" style="2" customWidth="1"/>
    <col min="8465" max="8465" width="16.44140625" style="2" customWidth="1"/>
    <col min="8466" max="8466" width="17.5546875" style="2" customWidth="1"/>
    <col min="8467" max="8467" width="10.5546875" style="2" customWidth="1"/>
    <col min="8468" max="8710" width="9.109375" style="2"/>
    <col min="8711" max="8711" width="4.5546875" style="2" customWidth="1"/>
    <col min="8712" max="8712" width="21.88671875" style="2" customWidth="1"/>
    <col min="8713" max="8713" width="22.109375" style="2" customWidth="1"/>
    <col min="8714" max="8714" width="11.5546875" style="2" customWidth="1"/>
    <col min="8715" max="8717" width="3.5546875" style="2" customWidth="1"/>
    <col min="8718" max="8718" width="9.5546875" style="2" customWidth="1"/>
    <col min="8719" max="8719" width="18.88671875" style="2" customWidth="1"/>
    <col min="8720" max="8720" width="11.5546875" style="2" customWidth="1"/>
    <col min="8721" max="8721" width="16.44140625" style="2" customWidth="1"/>
    <col min="8722" max="8722" width="17.5546875" style="2" customWidth="1"/>
    <col min="8723" max="8723" width="10.5546875" style="2" customWidth="1"/>
    <col min="8724" max="8966" width="9.109375" style="2"/>
    <col min="8967" max="8967" width="4.5546875" style="2" customWidth="1"/>
    <col min="8968" max="8968" width="21.88671875" style="2" customWidth="1"/>
    <col min="8969" max="8969" width="22.109375" style="2" customWidth="1"/>
    <col min="8970" max="8970" width="11.5546875" style="2" customWidth="1"/>
    <col min="8971" max="8973" width="3.5546875" style="2" customWidth="1"/>
    <col min="8974" max="8974" width="9.5546875" style="2" customWidth="1"/>
    <col min="8975" max="8975" width="18.88671875" style="2" customWidth="1"/>
    <col min="8976" max="8976" width="11.5546875" style="2" customWidth="1"/>
    <col min="8977" max="8977" width="16.44140625" style="2" customWidth="1"/>
    <col min="8978" max="8978" width="17.5546875" style="2" customWidth="1"/>
    <col min="8979" max="8979" width="10.5546875" style="2" customWidth="1"/>
    <col min="8980" max="9222" width="9.109375" style="2"/>
    <col min="9223" max="9223" width="4.5546875" style="2" customWidth="1"/>
    <col min="9224" max="9224" width="21.88671875" style="2" customWidth="1"/>
    <col min="9225" max="9225" width="22.109375" style="2" customWidth="1"/>
    <col min="9226" max="9226" width="11.5546875" style="2" customWidth="1"/>
    <col min="9227" max="9229" width="3.5546875" style="2" customWidth="1"/>
    <col min="9230" max="9230" width="9.5546875" style="2" customWidth="1"/>
    <col min="9231" max="9231" width="18.88671875" style="2" customWidth="1"/>
    <col min="9232" max="9232" width="11.5546875" style="2" customWidth="1"/>
    <col min="9233" max="9233" width="16.44140625" style="2" customWidth="1"/>
    <col min="9234" max="9234" width="17.5546875" style="2" customWidth="1"/>
    <col min="9235" max="9235" width="10.5546875" style="2" customWidth="1"/>
    <col min="9236" max="9478" width="9.109375" style="2"/>
    <col min="9479" max="9479" width="4.5546875" style="2" customWidth="1"/>
    <col min="9480" max="9480" width="21.88671875" style="2" customWidth="1"/>
    <col min="9481" max="9481" width="22.109375" style="2" customWidth="1"/>
    <col min="9482" max="9482" width="11.5546875" style="2" customWidth="1"/>
    <col min="9483" max="9485" width="3.5546875" style="2" customWidth="1"/>
    <col min="9486" max="9486" width="9.5546875" style="2" customWidth="1"/>
    <col min="9487" max="9487" width="18.88671875" style="2" customWidth="1"/>
    <col min="9488" max="9488" width="11.5546875" style="2" customWidth="1"/>
    <col min="9489" max="9489" width="16.44140625" style="2" customWidth="1"/>
    <col min="9490" max="9490" width="17.5546875" style="2" customWidth="1"/>
    <col min="9491" max="9491" width="10.5546875" style="2" customWidth="1"/>
    <col min="9492" max="9734" width="9.109375" style="2"/>
    <col min="9735" max="9735" width="4.5546875" style="2" customWidth="1"/>
    <col min="9736" max="9736" width="21.88671875" style="2" customWidth="1"/>
    <col min="9737" max="9737" width="22.109375" style="2" customWidth="1"/>
    <col min="9738" max="9738" width="11.5546875" style="2" customWidth="1"/>
    <col min="9739" max="9741" width="3.5546875" style="2" customWidth="1"/>
    <col min="9742" max="9742" width="9.5546875" style="2" customWidth="1"/>
    <col min="9743" max="9743" width="18.88671875" style="2" customWidth="1"/>
    <col min="9744" max="9744" width="11.5546875" style="2" customWidth="1"/>
    <col min="9745" max="9745" width="16.44140625" style="2" customWidth="1"/>
    <col min="9746" max="9746" width="17.5546875" style="2" customWidth="1"/>
    <col min="9747" max="9747" width="10.5546875" style="2" customWidth="1"/>
    <col min="9748" max="9990" width="9.109375" style="2"/>
    <col min="9991" max="9991" width="4.5546875" style="2" customWidth="1"/>
    <col min="9992" max="9992" width="21.88671875" style="2" customWidth="1"/>
    <col min="9993" max="9993" width="22.109375" style="2" customWidth="1"/>
    <col min="9994" max="9994" width="11.5546875" style="2" customWidth="1"/>
    <col min="9995" max="9997" width="3.5546875" style="2" customWidth="1"/>
    <col min="9998" max="9998" width="9.5546875" style="2" customWidth="1"/>
    <col min="9999" max="9999" width="18.88671875" style="2" customWidth="1"/>
    <col min="10000" max="10000" width="11.5546875" style="2" customWidth="1"/>
    <col min="10001" max="10001" width="16.44140625" style="2" customWidth="1"/>
    <col min="10002" max="10002" width="17.5546875" style="2" customWidth="1"/>
    <col min="10003" max="10003" width="10.5546875" style="2" customWidth="1"/>
    <col min="10004" max="10246" width="9.109375" style="2"/>
    <col min="10247" max="10247" width="4.5546875" style="2" customWidth="1"/>
    <col min="10248" max="10248" width="21.88671875" style="2" customWidth="1"/>
    <col min="10249" max="10249" width="22.109375" style="2" customWidth="1"/>
    <col min="10250" max="10250" width="11.5546875" style="2" customWidth="1"/>
    <col min="10251" max="10253" width="3.5546875" style="2" customWidth="1"/>
    <col min="10254" max="10254" width="9.5546875" style="2" customWidth="1"/>
    <col min="10255" max="10255" width="18.88671875" style="2" customWidth="1"/>
    <col min="10256" max="10256" width="11.5546875" style="2" customWidth="1"/>
    <col min="10257" max="10257" width="16.44140625" style="2" customWidth="1"/>
    <col min="10258" max="10258" width="17.5546875" style="2" customWidth="1"/>
    <col min="10259" max="10259" width="10.5546875" style="2" customWidth="1"/>
    <col min="10260" max="10502" width="9.109375" style="2"/>
    <col min="10503" max="10503" width="4.5546875" style="2" customWidth="1"/>
    <col min="10504" max="10504" width="21.88671875" style="2" customWidth="1"/>
    <col min="10505" max="10505" width="22.109375" style="2" customWidth="1"/>
    <col min="10506" max="10506" width="11.5546875" style="2" customWidth="1"/>
    <col min="10507" max="10509" width="3.5546875" style="2" customWidth="1"/>
    <col min="10510" max="10510" width="9.5546875" style="2" customWidth="1"/>
    <col min="10511" max="10511" width="18.88671875" style="2" customWidth="1"/>
    <col min="10512" max="10512" width="11.5546875" style="2" customWidth="1"/>
    <col min="10513" max="10513" width="16.44140625" style="2" customWidth="1"/>
    <col min="10514" max="10514" width="17.5546875" style="2" customWidth="1"/>
    <col min="10515" max="10515" width="10.5546875" style="2" customWidth="1"/>
    <col min="10516" max="10758" width="9.109375" style="2"/>
    <col min="10759" max="10759" width="4.5546875" style="2" customWidth="1"/>
    <col min="10760" max="10760" width="21.88671875" style="2" customWidth="1"/>
    <col min="10761" max="10761" width="22.109375" style="2" customWidth="1"/>
    <col min="10762" max="10762" width="11.5546875" style="2" customWidth="1"/>
    <col min="10763" max="10765" width="3.5546875" style="2" customWidth="1"/>
    <col min="10766" max="10766" width="9.5546875" style="2" customWidth="1"/>
    <col min="10767" max="10767" width="18.88671875" style="2" customWidth="1"/>
    <col min="10768" max="10768" width="11.5546875" style="2" customWidth="1"/>
    <col min="10769" max="10769" width="16.44140625" style="2" customWidth="1"/>
    <col min="10770" max="10770" width="17.5546875" style="2" customWidth="1"/>
    <col min="10771" max="10771" width="10.5546875" style="2" customWidth="1"/>
    <col min="10772" max="11014" width="9.109375" style="2"/>
    <col min="11015" max="11015" width="4.5546875" style="2" customWidth="1"/>
    <col min="11016" max="11016" width="21.88671875" style="2" customWidth="1"/>
    <col min="11017" max="11017" width="22.109375" style="2" customWidth="1"/>
    <col min="11018" max="11018" width="11.5546875" style="2" customWidth="1"/>
    <col min="11019" max="11021" width="3.5546875" style="2" customWidth="1"/>
    <col min="11022" max="11022" width="9.5546875" style="2" customWidth="1"/>
    <col min="11023" max="11023" width="18.88671875" style="2" customWidth="1"/>
    <col min="11024" max="11024" width="11.5546875" style="2" customWidth="1"/>
    <col min="11025" max="11025" width="16.44140625" style="2" customWidth="1"/>
    <col min="11026" max="11026" width="17.5546875" style="2" customWidth="1"/>
    <col min="11027" max="11027" width="10.5546875" style="2" customWidth="1"/>
    <col min="11028" max="11270" width="9.109375" style="2"/>
    <col min="11271" max="11271" width="4.5546875" style="2" customWidth="1"/>
    <col min="11272" max="11272" width="21.88671875" style="2" customWidth="1"/>
    <col min="11273" max="11273" width="22.109375" style="2" customWidth="1"/>
    <col min="11274" max="11274" width="11.5546875" style="2" customWidth="1"/>
    <col min="11275" max="11277" width="3.5546875" style="2" customWidth="1"/>
    <col min="11278" max="11278" width="9.5546875" style="2" customWidth="1"/>
    <col min="11279" max="11279" width="18.88671875" style="2" customWidth="1"/>
    <col min="11280" max="11280" width="11.5546875" style="2" customWidth="1"/>
    <col min="11281" max="11281" width="16.44140625" style="2" customWidth="1"/>
    <col min="11282" max="11282" width="17.5546875" style="2" customWidth="1"/>
    <col min="11283" max="11283" width="10.5546875" style="2" customWidth="1"/>
    <col min="11284" max="11526" width="9.109375" style="2"/>
    <col min="11527" max="11527" width="4.5546875" style="2" customWidth="1"/>
    <col min="11528" max="11528" width="21.88671875" style="2" customWidth="1"/>
    <col min="11529" max="11529" width="22.109375" style="2" customWidth="1"/>
    <col min="11530" max="11530" width="11.5546875" style="2" customWidth="1"/>
    <col min="11531" max="11533" width="3.5546875" style="2" customWidth="1"/>
    <col min="11534" max="11534" width="9.5546875" style="2" customWidth="1"/>
    <col min="11535" max="11535" width="18.88671875" style="2" customWidth="1"/>
    <col min="11536" max="11536" width="11.5546875" style="2" customWidth="1"/>
    <col min="11537" max="11537" width="16.44140625" style="2" customWidth="1"/>
    <col min="11538" max="11538" width="17.5546875" style="2" customWidth="1"/>
    <col min="11539" max="11539" width="10.5546875" style="2" customWidth="1"/>
    <col min="11540" max="11782" width="9.109375" style="2"/>
    <col min="11783" max="11783" width="4.5546875" style="2" customWidth="1"/>
    <col min="11784" max="11784" width="21.88671875" style="2" customWidth="1"/>
    <col min="11785" max="11785" width="22.109375" style="2" customWidth="1"/>
    <col min="11786" max="11786" width="11.5546875" style="2" customWidth="1"/>
    <col min="11787" max="11789" width="3.5546875" style="2" customWidth="1"/>
    <col min="11790" max="11790" width="9.5546875" style="2" customWidth="1"/>
    <col min="11791" max="11791" width="18.88671875" style="2" customWidth="1"/>
    <col min="11792" max="11792" width="11.5546875" style="2" customWidth="1"/>
    <col min="11793" max="11793" width="16.44140625" style="2" customWidth="1"/>
    <col min="11794" max="11794" width="17.5546875" style="2" customWidth="1"/>
    <col min="11795" max="11795" width="10.5546875" style="2" customWidth="1"/>
    <col min="11796" max="12038" width="9.109375" style="2"/>
    <col min="12039" max="12039" width="4.5546875" style="2" customWidth="1"/>
    <col min="12040" max="12040" width="21.88671875" style="2" customWidth="1"/>
    <col min="12041" max="12041" width="22.109375" style="2" customWidth="1"/>
    <col min="12042" max="12042" width="11.5546875" style="2" customWidth="1"/>
    <col min="12043" max="12045" width="3.5546875" style="2" customWidth="1"/>
    <col min="12046" max="12046" width="9.5546875" style="2" customWidth="1"/>
    <col min="12047" max="12047" width="18.88671875" style="2" customWidth="1"/>
    <col min="12048" max="12048" width="11.5546875" style="2" customWidth="1"/>
    <col min="12049" max="12049" width="16.44140625" style="2" customWidth="1"/>
    <col min="12050" max="12050" width="17.5546875" style="2" customWidth="1"/>
    <col min="12051" max="12051" width="10.5546875" style="2" customWidth="1"/>
    <col min="12052" max="12294" width="9.109375" style="2"/>
    <col min="12295" max="12295" width="4.5546875" style="2" customWidth="1"/>
    <col min="12296" max="12296" width="21.88671875" style="2" customWidth="1"/>
    <col min="12297" max="12297" width="22.109375" style="2" customWidth="1"/>
    <col min="12298" max="12298" width="11.5546875" style="2" customWidth="1"/>
    <col min="12299" max="12301" width="3.5546875" style="2" customWidth="1"/>
    <col min="12302" max="12302" width="9.5546875" style="2" customWidth="1"/>
    <col min="12303" max="12303" width="18.88671875" style="2" customWidth="1"/>
    <col min="12304" max="12304" width="11.5546875" style="2" customWidth="1"/>
    <col min="12305" max="12305" width="16.44140625" style="2" customWidth="1"/>
    <col min="12306" max="12306" width="17.5546875" style="2" customWidth="1"/>
    <col min="12307" max="12307" width="10.5546875" style="2" customWidth="1"/>
    <col min="12308" max="12550" width="9.109375" style="2"/>
    <col min="12551" max="12551" width="4.5546875" style="2" customWidth="1"/>
    <col min="12552" max="12552" width="21.88671875" style="2" customWidth="1"/>
    <col min="12553" max="12553" width="22.109375" style="2" customWidth="1"/>
    <col min="12554" max="12554" width="11.5546875" style="2" customWidth="1"/>
    <col min="12555" max="12557" width="3.5546875" style="2" customWidth="1"/>
    <col min="12558" max="12558" width="9.5546875" style="2" customWidth="1"/>
    <col min="12559" max="12559" width="18.88671875" style="2" customWidth="1"/>
    <col min="12560" max="12560" width="11.5546875" style="2" customWidth="1"/>
    <col min="12561" max="12561" width="16.44140625" style="2" customWidth="1"/>
    <col min="12562" max="12562" width="17.5546875" style="2" customWidth="1"/>
    <col min="12563" max="12563" width="10.5546875" style="2" customWidth="1"/>
    <col min="12564" max="12806" width="9.109375" style="2"/>
    <col min="12807" max="12807" width="4.5546875" style="2" customWidth="1"/>
    <col min="12808" max="12808" width="21.88671875" style="2" customWidth="1"/>
    <col min="12809" max="12809" width="22.109375" style="2" customWidth="1"/>
    <col min="12810" max="12810" width="11.5546875" style="2" customWidth="1"/>
    <col min="12811" max="12813" width="3.5546875" style="2" customWidth="1"/>
    <col min="12814" max="12814" width="9.5546875" style="2" customWidth="1"/>
    <col min="12815" max="12815" width="18.88671875" style="2" customWidth="1"/>
    <col min="12816" max="12816" width="11.5546875" style="2" customWidth="1"/>
    <col min="12817" max="12817" width="16.44140625" style="2" customWidth="1"/>
    <col min="12818" max="12818" width="17.5546875" style="2" customWidth="1"/>
    <col min="12819" max="12819" width="10.5546875" style="2" customWidth="1"/>
    <col min="12820" max="13062" width="9.109375" style="2"/>
    <col min="13063" max="13063" width="4.5546875" style="2" customWidth="1"/>
    <col min="13064" max="13064" width="21.88671875" style="2" customWidth="1"/>
    <col min="13065" max="13065" width="22.109375" style="2" customWidth="1"/>
    <col min="13066" max="13066" width="11.5546875" style="2" customWidth="1"/>
    <col min="13067" max="13069" width="3.5546875" style="2" customWidth="1"/>
    <col min="13070" max="13070" width="9.5546875" style="2" customWidth="1"/>
    <col min="13071" max="13071" width="18.88671875" style="2" customWidth="1"/>
    <col min="13072" max="13072" width="11.5546875" style="2" customWidth="1"/>
    <col min="13073" max="13073" width="16.44140625" style="2" customWidth="1"/>
    <col min="13074" max="13074" width="17.5546875" style="2" customWidth="1"/>
    <col min="13075" max="13075" width="10.5546875" style="2" customWidth="1"/>
    <col min="13076" max="13318" width="9.109375" style="2"/>
    <col min="13319" max="13319" width="4.5546875" style="2" customWidth="1"/>
    <col min="13320" max="13320" width="21.88671875" style="2" customWidth="1"/>
    <col min="13321" max="13321" width="22.109375" style="2" customWidth="1"/>
    <col min="13322" max="13322" width="11.5546875" style="2" customWidth="1"/>
    <col min="13323" max="13325" width="3.5546875" style="2" customWidth="1"/>
    <col min="13326" max="13326" width="9.5546875" style="2" customWidth="1"/>
    <col min="13327" max="13327" width="18.88671875" style="2" customWidth="1"/>
    <col min="13328" max="13328" width="11.5546875" style="2" customWidth="1"/>
    <col min="13329" max="13329" width="16.44140625" style="2" customWidth="1"/>
    <col min="13330" max="13330" width="17.5546875" style="2" customWidth="1"/>
    <col min="13331" max="13331" width="10.5546875" style="2" customWidth="1"/>
    <col min="13332" max="13574" width="9.109375" style="2"/>
    <col min="13575" max="13575" width="4.5546875" style="2" customWidth="1"/>
    <col min="13576" max="13576" width="21.88671875" style="2" customWidth="1"/>
    <col min="13577" max="13577" width="22.109375" style="2" customWidth="1"/>
    <col min="13578" max="13578" width="11.5546875" style="2" customWidth="1"/>
    <col min="13579" max="13581" width="3.5546875" style="2" customWidth="1"/>
    <col min="13582" max="13582" width="9.5546875" style="2" customWidth="1"/>
    <col min="13583" max="13583" width="18.88671875" style="2" customWidth="1"/>
    <col min="13584" max="13584" width="11.5546875" style="2" customWidth="1"/>
    <col min="13585" max="13585" width="16.44140625" style="2" customWidth="1"/>
    <col min="13586" max="13586" width="17.5546875" style="2" customWidth="1"/>
    <col min="13587" max="13587" width="10.5546875" style="2" customWidth="1"/>
    <col min="13588" max="13830" width="9.109375" style="2"/>
    <col min="13831" max="13831" width="4.5546875" style="2" customWidth="1"/>
    <col min="13832" max="13832" width="21.88671875" style="2" customWidth="1"/>
    <col min="13833" max="13833" width="22.109375" style="2" customWidth="1"/>
    <col min="13834" max="13834" width="11.5546875" style="2" customWidth="1"/>
    <col min="13835" max="13837" width="3.5546875" style="2" customWidth="1"/>
    <col min="13838" max="13838" width="9.5546875" style="2" customWidth="1"/>
    <col min="13839" max="13839" width="18.88671875" style="2" customWidth="1"/>
    <col min="13840" max="13840" width="11.5546875" style="2" customWidth="1"/>
    <col min="13841" max="13841" width="16.44140625" style="2" customWidth="1"/>
    <col min="13842" max="13842" width="17.5546875" style="2" customWidth="1"/>
    <col min="13843" max="13843" width="10.5546875" style="2" customWidth="1"/>
    <col min="13844" max="14086" width="9.109375" style="2"/>
    <col min="14087" max="14087" width="4.5546875" style="2" customWidth="1"/>
    <col min="14088" max="14088" width="21.88671875" style="2" customWidth="1"/>
    <col min="14089" max="14089" width="22.109375" style="2" customWidth="1"/>
    <col min="14090" max="14090" width="11.5546875" style="2" customWidth="1"/>
    <col min="14091" max="14093" width="3.5546875" style="2" customWidth="1"/>
    <col min="14094" max="14094" width="9.5546875" style="2" customWidth="1"/>
    <col min="14095" max="14095" width="18.88671875" style="2" customWidth="1"/>
    <col min="14096" max="14096" width="11.5546875" style="2" customWidth="1"/>
    <col min="14097" max="14097" width="16.44140625" style="2" customWidth="1"/>
    <col min="14098" max="14098" width="17.5546875" style="2" customWidth="1"/>
    <col min="14099" max="14099" width="10.5546875" style="2" customWidth="1"/>
    <col min="14100" max="14342" width="9.109375" style="2"/>
    <col min="14343" max="14343" width="4.5546875" style="2" customWidth="1"/>
    <col min="14344" max="14344" width="21.88671875" style="2" customWidth="1"/>
    <col min="14345" max="14345" width="22.109375" style="2" customWidth="1"/>
    <col min="14346" max="14346" width="11.5546875" style="2" customWidth="1"/>
    <col min="14347" max="14349" width="3.5546875" style="2" customWidth="1"/>
    <col min="14350" max="14350" width="9.5546875" style="2" customWidth="1"/>
    <col min="14351" max="14351" width="18.88671875" style="2" customWidth="1"/>
    <col min="14352" max="14352" width="11.5546875" style="2" customWidth="1"/>
    <col min="14353" max="14353" width="16.44140625" style="2" customWidth="1"/>
    <col min="14354" max="14354" width="17.5546875" style="2" customWidth="1"/>
    <col min="14355" max="14355" width="10.5546875" style="2" customWidth="1"/>
    <col min="14356" max="14598" width="9.109375" style="2"/>
    <col min="14599" max="14599" width="4.5546875" style="2" customWidth="1"/>
    <col min="14600" max="14600" width="21.88671875" style="2" customWidth="1"/>
    <col min="14601" max="14601" width="22.109375" style="2" customWidth="1"/>
    <col min="14602" max="14602" width="11.5546875" style="2" customWidth="1"/>
    <col min="14603" max="14605" width="3.5546875" style="2" customWidth="1"/>
    <col min="14606" max="14606" width="9.5546875" style="2" customWidth="1"/>
    <col min="14607" max="14607" width="18.88671875" style="2" customWidth="1"/>
    <col min="14608" max="14608" width="11.5546875" style="2" customWidth="1"/>
    <col min="14609" max="14609" width="16.44140625" style="2" customWidth="1"/>
    <col min="14610" max="14610" width="17.5546875" style="2" customWidth="1"/>
    <col min="14611" max="14611" width="10.5546875" style="2" customWidth="1"/>
    <col min="14612" max="14854" width="9.109375" style="2"/>
    <col min="14855" max="14855" width="4.5546875" style="2" customWidth="1"/>
    <col min="14856" max="14856" width="21.88671875" style="2" customWidth="1"/>
    <col min="14857" max="14857" width="22.109375" style="2" customWidth="1"/>
    <col min="14858" max="14858" width="11.5546875" style="2" customWidth="1"/>
    <col min="14859" max="14861" width="3.5546875" style="2" customWidth="1"/>
    <col min="14862" max="14862" width="9.5546875" style="2" customWidth="1"/>
    <col min="14863" max="14863" width="18.88671875" style="2" customWidth="1"/>
    <col min="14864" max="14864" width="11.5546875" style="2" customWidth="1"/>
    <col min="14865" max="14865" width="16.44140625" style="2" customWidth="1"/>
    <col min="14866" max="14866" width="17.5546875" style="2" customWidth="1"/>
    <col min="14867" max="14867" width="10.5546875" style="2" customWidth="1"/>
    <col min="14868" max="15110" width="9.109375" style="2"/>
    <col min="15111" max="15111" width="4.5546875" style="2" customWidth="1"/>
    <col min="15112" max="15112" width="21.88671875" style="2" customWidth="1"/>
    <col min="15113" max="15113" width="22.109375" style="2" customWidth="1"/>
    <col min="15114" max="15114" width="11.5546875" style="2" customWidth="1"/>
    <col min="15115" max="15117" width="3.5546875" style="2" customWidth="1"/>
    <col min="15118" max="15118" width="9.5546875" style="2" customWidth="1"/>
    <col min="15119" max="15119" width="18.88671875" style="2" customWidth="1"/>
    <col min="15120" max="15120" width="11.5546875" style="2" customWidth="1"/>
    <col min="15121" max="15121" width="16.44140625" style="2" customWidth="1"/>
    <col min="15122" max="15122" width="17.5546875" style="2" customWidth="1"/>
    <col min="15123" max="15123" width="10.5546875" style="2" customWidth="1"/>
    <col min="15124" max="15366" width="9.109375" style="2"/>
    <col min="15367" max="15367" width="4.5546875" style="2" customWidth="1"/>
    <col min="15368" max="15368" width="21.88671875" style="2" customWidth="1"/>
    <col min="15369" max="15369" width="22.109375" style="2" customWidth="1"/>
    <col min="15370" max="15370" width="11.5546875" style="2" customWidth="1"/>
    <col min="15371" max="15373" width="3.5546875" style="2" customWidth="1"/>
    <col min="15374" max="15374" width="9.5546875" style="2" customWidth="1"/>
    <col min="15375" max="15375" width="18.88671875" style="2" customWidth="1"/>
    <col min="15376" max="15376" width="11.5546875" style="2" customWidth="1"/>
    <col min="15377" max="15377" width="16.44140625" style="2" customWidth="1"/>
    <col min="15378" max="15378" width="17.5546875" style="2" customWidth="1"/>
    <col min="15379" max="15379" width="10.5546875" style="2" customWidth="1"/>
    <col min="15380" max="15622" width="9.109375" style="2"/>
    <col min="15623" max="15623" width="4.5546875" style="2" customWidth="1"/>
    <col min="15624" max="15624" width="21.88671875" style="2" customWidth="1"/>
    <col min="15625" max="15625" width="22.109375" style="2" customWidth="1"/>
    <col min="15626" max="15626" width="11.5546875" style="2" customWidth="1"/>
    <col min="15627" max="15629" width="3.5546875" style="2" customWidth="1"/>
    <col min="15630" max="15630" width="9.5546875" style="2" customWidth="1"/>
    <col min="15631" max="15631" width="18.88671875" style="2" customWidth="1"/>
    <col min="15632" max="15632" width="11.5546875" style="2" customWidth="1"/>
    <col min="15633" max="15633" width="16.44140625" style="2" customWidth="1"/>
    <col min="15634" max="15634" width="17.5546875" style="2" customWidth="1"/>
    <col min="15635" max="15635" width="10.5546875" style="2" customWidth="1"/>
    <col min="15636" max="15878" width="9.109375" style="2"/>
    <col min="15879" max="15879" width="4.5546875" style="2" customWidth="1"/>
    <col min="15880" max="15880" width="21.88671875" style="2" customWidth="1"/>
    <col min="15881" max="15881" width="22.109375" style="2" customWidth="1"/>
    <col min="15882" max="15882" width="11.5546875" style="2" customWidth="1"/>
    <col min="15883" max="15885" width="3.5546875" style="2" customWidth="1"/>
    <col min="15886" max="15886" width="9.5546875" style="2" customWidth="1"/>
    <col min="15887" max="15887" width="18.88671875" style="2" customWidth="1"/>
    <col min="15888" max="15888" width="11.5546875" style="2" customWidth="1"/>
    <col min="15889" max="15889" width="16.44140625" style="2" customWidth="1"/>
    <col min="15890" max="15890" width="17.5546875" style="2" customWidth="1"/>
    <col min="15891" max="15891" width="10.5546875" style="2" customWidth="1"/>
    <col min="15892" max="16134" width="9.109375" style="2"/>
    <col min="16135" max="16135" width="4.5546875" style="2" customWidth="1"/>
    <col min="16136" max="16136" width="21.88671875" style="2" customWidth="1"/>
    <col min="16137" max="16137" width="22.109375" style="2" customWidth="1"/>
    <col min="16138" max="16138" width="11.5546875" style="2" customWidth="1"/>
    <col min="16139" max="16141" width="3.5546875" style="2" customWidth="1"/>
    <col min="16142" max="16142" width="9.5546875" style="2" customWidth="1"/>
    <col min="16143" max="16143" width="18.88671875" style="2" customWidth="1"/>
    <col min="16144" max="16144" width="11.5546875" style="2" customWidth="1"/>
    <col min="16145" max="16145" width="16.44140625" style="2" customWidth="1"/>
    <col min="16146" max="16146" width="17.5546875" style="2" customWidth="1"/>
    <col min="16147" max="16147" width="10.5546875" style="2" customWidth="1"/>
    <col min="16148" max="16384" width="9.109375" style="2"/>
  </cols>
  <sheetData>
    <row r="1" spans="1:22" ht="18">
      <c r="A1" s="734" t="s">
        <v>251</v>
      </c>
      <c r="B1" s="734"/>
      <c r="C1" s="734"/>
      <c r="D1" s="734"/>
      <c r="E1" s="734"/>
      <c r="F1" s="734"/>
      <c r="G1" s="734"/>
      <c r="H1" s="734"/>
      <c r="I1" s="734"/>
      <c r="J1" s="734"/>
      <c r="K1" s="734"/>
      <c r="L1" s="734"/>
      <c r="M1" s="734"/>
      <c r="N1" s="734"/>
      <c r="O1" s="734"/>
      <c r="P1" s="734"/>
      <c r="Q1" s="734"/>
      <c r="R1" s="734"/>
      <c r="S1" s="734"/>
    </row>
    <row r="2" spans="1:22" ht="18">
      <c r="A2" s="734" t="s">
        <v>518</v>
      </c>
      <c r="B2" s="734"/>
      <c r="C2" s="734"/>
      <c r="D2" s="734"/>
      <c r="E2" s="734"/>
      <c r="F2" s="734"/>
      <c r="G2" s="734"/>
      <c r="H2" s="734"/>
      <c r="I2" s="734"/>
      <c r="J2" s="734"/>
      <c r="K2" s="734"/>
      <c r="L2" s="734"/>
      <c r="M2" s="734"/>
      <c r="N2" s="734"/>
      <c r="O2" s="734"/>
      <c r="P2" s="734"/>
      <c r="Q2" s="734"/>
      <c r="R2" s="734"/>
      <c r="S2" s="734"/>
    </row>
    <row r="3" spans="1:22" ht="18">
      <c r="A3" s="734" t="s">
        <v>512</v>
      </c>
      <c r="B3" s="734"/>
      <c r="C3" s="734"/>
      <c r="D3" s="734"/>
      <c r="E3" s="734"/>
      <c r="F3" s="734"/>
      <c r="G3" s="734"/>
      <c r="H3" s="734"/>
      <c r="I3" s="734"/>
      <c r="J3" s="734"/>
      <c r="K3" s="734"/>
      <c r="L3" s="734"/>
      <c r="M3" s="734"/>
      <c r="N3" s="734"/>
      <c r="O3" s="734"/>
      <c r="P3" s="734"/>
      <c r="Q3" s="734"/>
      <c r="R3" s="734"/>
      <c r="S3" s="734"/>
    </row>
    <row r="4" spans="1:22" ht="14.4" thickBot="1"/>
    <row r="5" spans="1:22" ht="12.75" customHeight="1">
      <c r="A5" s="737" t="s">
        <v>0</v>
      </c>
      <c r="B5" s="739" t="s">
        <v>1</v>
      </c>
      <c r="C5" s="740"/>
      <c r="D5" s="740"/>
      <c r="E5" s="740"/>
      <c r="F5" s="741"/>
      <c r="G5" s="745" t="s">
        <v>2</v>
      </c>
      <c r="H5" s="745" t="s">
        <v>3</v>
      </c>
      <c r="I5" s="739" t="s">
        <v>4</v>
      </c>
      <c r="J5" s="741"/>
      <c r="K5" s="739" t="s">
        <v>235</v>
      </c>
      <c r="L5" s="740"/>
      <c r="M5" s="740"/>
      <c r="N5" s="740"/>
      <c r="O5" s="740"/>
      <c r="P5" s="741"/>
      <c r="Q5" s="739" t="s">
        <v>5</v>
      </c>
      <c r="R5" s="740"/>
      <c r="S5" s="749"/>
    </row>
    <row r="6" spans="1:22">
      <c r="A6" s="738"/>
      <c r="B6" s="742"/>
      <c r="C6" s="743"/>
      <c r="D6" s="743"/>
      <c r="E6" s="743"/>
      <c r="F6" s="744"/>
      <c r="G6" s="746"/>
      <c r="H6" s="746"/>
      <c r="I6" s="742"/>
      <c r="J6" s="744"/>
      <c r="K6" s="742"/>
      <c r="L6" s="743"/>
      <c r="M6" s="743"/>
      <c r="N6" s="743"/>
      <c r="O6" s="743"/>
      <c r="P6" s="744"/>
      <c r="Q6" s="742"/>
      <c r="R6" s="743"/>
      <c r="S6" s="750"/>
    </row>
    <row r="7" spans="1:22" ht="41.4" thickBot="1">
      <c r="A7" s="738"/>
      <c r="B7" s="132" t="s">
        <v>6</v>
      </c>
      <c r="C7" s="132"/>
      <c r="D7" s="132" t="s">
        <v>7</v>
      </c>
      <c r="E7" s="132"/>
      <c r="F7" s="132" t="s">
        <v>8</v>
      </c>
      <c r="G7" s="747"/>
      <c r="H7" s="748"/>
      <c r="I7" s="4" t="s">
        <v>9</v>
      </c>
      <c r="J7" s="4" t="s">
        <v>10</v>
      </c>
      <c r="K7" s="123">
        <v>2016</v>
      </c>
      <c r="L7" s="124">
        <v>2017</v>
      </c>
      <c r="M7" s="124">
        <v>2018</v>
      </c>
      <c r="N7" s="124">
        <v>2019</v>
      </c>
      <c r="O7" s="124">
        <v>2020</v>
      </c>
      <c r="P7" s="124">
        <v>2021</v>
      </c>
      <c r="Q7" s="125" t="s">
        <v>11</v>
      </c>
      <c r="R7" s="5" t="s">
        <v>12</v>
      </c>
      <c r="S7" s="6" t="s">
        <v>13</v>
      </c>
    </row>
    <row r="8" spans="1:22" ht="15" customHeight="1">
      <c r="A8" s="751">
        <v>1</v>
      </c>
      <c r="B8" s="753" t="s">
        <v>14</v>
      </c>
      <c r="C8" s="130">
        <v>1</v>
      </c>
      <c r="D8" s="7" t="s">
        <v>29</v>
      </c>
      <c r="E8" s="8">
        <v>1</v>
      </c>
      <c r="F8" s="9" t="s">
        <v>30</v>
      </c>
      <c r="G8" s="10" t="s">
        <v>214</v>
      </c>
      <c r="H8" s="11" t="s">
        <v>212</v>
      </c>
      <c r="I8" s="12">
        <v>11735000</v>
      </c>
      <c r="J8" s="13" t="s">
        <v>213</v>
      </c>
      <c r="K8" s="21" t="s">
        <v>229</v>
      </c>
      <c r="L8" s="21" t="s">
        <v>229</v>
      </c>
      <c r="M8" s="21" t="s">
        <v>229</v>
      </c>
      <c r="N8" s="21" t="s">
        <v>229</v>
      </c>
      <c r="O8" s="21" t="s">
        <v>229</v>
      </c>
      <c r="P8" s="21" t="s">
        <v>229</v>
      </c>
      <c r="Q8" s="21" t="s">
        <v>229</v>
      </c>
      <c r="R8" s="107"/>
      <c r="S8" s="99"/>
    </row>
    <row r="9" spans="1:22" ht="15" customHeight="1">
      <c r="A9" s="752"/>
      <c r="B9" s="754"/>
      <c r="C9" s="15"/>
      <c r="D9" s="1"/>
      <c r="E9" s="16">
        <v>2</v>
      </c>
      <c r="F9" s="17" t="s">
        <v>297</v>
      </c>
      <c r="G9" s="18"/>
      <c r="H9" s="95"/>
      <c r="I9" s="19"/>
      <c r="J9" s="20"/>
      <c r="K9" s="21" t="s">
        <v>229</v>
      </c>
      <c r="L9" s="21"/>
      <c r="M9" s="21"/>
      <c r="N9" s="21"/>
      <c r="O9" s="21"/>
      <c r="P9" s="21" t="s">
        <v>229</v>
      </c>
      <c r="Q9" s="21" t="s">
        <v>229</v>
      </c>
      <c r="R9" s="108"/>
      <c r="S9" s="100"/>
      <c r="V9" s="3"/>
    </row>
    <row r="10" spans="1:22" ht="15" customHeight="1">
      <c r="A10" s="752"/>
      <c r="B10" s="754"/>
      <c r="C10" s="15"/>
      <c r="D10" s="1"/>
      <c r="E10" s="16"/>
      <c r="F10" s="17" t="s">
        <v>298</v>
      </c>
      <c r="G10" s="18"/>
      <c r="H10" s="95"/>
      <c r="I10" s="19"/>
      <c r="J10" s="20"/>
      <c r="K10" s="21" t="s">
        <v>229</v>
      </c>
      <c r="L10" s="21" t="s">
        <v>229</v>
      </c>
      <c r="M10" s="21" t="s">
        <v>229</v>
      </c>
      <c r="N10" s="21" t="s">
        <v>229</v>
      </c>
      <c r="O10" s="21" t="s">
        <v>229</v>
      </c>
      <c r="P10" s="21" t="s">
        <v>229</v>
      </c>
      <c r="Q10" s="21"/>
      <c r="R10" s="108"/>
      <c r="S10" s="100"/>
      <c r="V10" s="3"/>
    </row>
    <row r="11" spans="1:22" ht="15" customHeight="1">
      <c r="A11" s="752"/>
      <c r="B11" s="754"/>
      <c r="C11" s="15"/>
      <c r="D11" s="22"/>
      <c r="E11" s="16">
        <v>3</v>
      </c>
      <c r="F11" s="17" t="s">
        <v>294</v>
      </c>
      <c r="G11" s="18" t="s">
        <v>214</v>
      </c>
      <c r="H11" s="95" t="s">
        <v>212</v>
      </c>
      <c r="I11" s="19">
        <f>'2019'!I216</f>
        <v>2000000</v>
      </c>
      <c r="J11" s="20" t="s">
        <v>213</v>
      </c>
      <c r="K11" s="21" t="s">
        <v>229</v>
      </c>
      <c r="L11" s="21"/>
      <c r="M11" s="21"/>
      <c r="N11" s="21"/>
      <c r="O11" s="21"/>
      <c r="P11" s="21"/>
      <c r="Q11" s="21" t="s">
        <v>229</v>
      </c>
      <c r="R11" s="108"/>
      <c r="S11" s="100"/>
      <c r="U11" s="23"/>
    </row>
    <row r="12" spans="1:22" ht="15" customHeight="1">
      <c r="A12" s="752"/>
      <c r="B12" s="754"/>
      <c r="C12" s="15"/>
      <c r="D12" s="22"/>
      <c r="E12" s="16"/>
      <c r="F12" s="17"/>
      <c r="G12" s="18"/>
      <c r="H12" s="95"/>
      <c r="I12" s="19"/>
      <c r="J12" s="20"/>
      <c r="K12" s="21"/>
      <c r="L12" s="21"/>
      <c r="M12" s="21"/>
      <c r="N12" s="21"/>
      <c r="O12" s="21"/>
      <c r="P12" s="21"/>
      <c r="Q12" s="21"/>
      <c r="R12" s="108"/>
      <c r="S12" s="100"/>
      <c r="U12" s="23"/>
    </row>
    <row r="13" spans="1:22">
      <c r="A13" s="752"/>
      <c r="B13" s="754"/>
      <c r="C13" s="15"/>
      <c r="D13" s="22"/>
      <c r="E13" s="16">
        <v>4</v>
      </c>
      <c r="F13" s="17" t="s">
        <v>32</v>
      </c>
      <c r="G13" s="18" t="s">
        <v>214</v>
      </c>
      <c r="H13" s="95" t="s">
        <v>212</v>
      </c>
      <c r="I13" s="19">
        <v>1396000</v>
      </c>
      <c r="J13" s="20" t="s">
        <v>213</v>
      </c>
      <c r="K13" s="21" t="s">
        <v>229</v>
      </c>
      <c r="L13" s="21" t="s">
        <v>229</v>
      </c>
      <c r="M13" s="21" t="s">
        <v>229</v>
      </c>
      <c r="N13" s="21" t="s">
        <v>229</v>
      </c>
      <c r="O13" s="21" t="s">
        <v>229</v>
      </c>
      <c r="P13" s="21" t="s">
        <v>229</v>
      </c>
      <c r="Q13" s="21" t="s">
        <v>229</v>
      </c>
      <c r="R13" s="108"/>
      <c r="S13" s="100"/>
    </row>
    <row r="14" spans="1:22">
      <c r="A14" s="752"/>
      <c r="B14" s="754"/>
      <c r="C14" s="15"/>
      <c r="D14" s="22"/>
      <c r="E14" s="16"/>
      <c r="F14" s="17" t="s">
        <v>299</v>
      </c>
      <c r="G14" s="18"/>
      <c r="H14" s="95"/>
      <c r="I14" s="19"/>
      <c r="J14" s="20"/>
      <c r="K14" s="21" t="s">
        <v>229</v>
      </c>
      <c r="L14" s="97"/>
      <c r="M14" s="21"/>
      <c r="N14" s="97"/>
      <c r="O14" s="97"/>
      <c r="P14" s="97"/>
      <c r="Q14" s="21"/>
      <c r="R14" s="108"/>
      <c r="S14" s="100"/>
    </row>
    <row r="15" spans="1:22">
      <c r="A15" s="752"/>
      <c r="B15" s="754"/>
      <c r="C15" s="15"/>
      <c r="D15" s="22"/>
      <c r="E15" s="16">
        <v>5</v>
      </c>
      <c r="F15" s="17" t="s">
        <v>300</v>
      </c>
      <c r="G15" s="18" t="s">
        <v>214</v>
      </c>
      <c r="H15" s="95" t="s">
        <v>212</v>
      </c>
      <c r="I15" s="19">
        <v>15859000</v>
      </c>
      <c r="J15" s="20" t="s">
        <v>213</v>
      </c>
      <c r="K15" s="21" t="s">
        <v>229</v>
      </c>
      <c r="L15" s="21"/>
      <c r="M15" s="21"/>
      <c r="N15" s="21"/>
      <c r="O15" s="21"/>
      <c r="P15" s="21"/>
      <c r="Q15" s="21" t="s">
        <v>229</v>
      </c>
      <c r="R15" s="108"/>
      <c r="S15" s="100"/>
    </row>
    <row r="16" spans="1:22">
      <c r="A16" s="752"/>
      <c r="B16" s="754"/>
      <c r="C16" s="15"/>
      <c r="D16" s="22"/>
      <c r="E16" s="16">
        <v>6</v>
      </c>
      <c r="F16" s="182" t="s">
        <v>276</v>
      </c>
      <c r="G16" s="18" t="s">
        <v>214</v>
      </c>
      <c r="H16" s="95" t="s">
        <v>212</v>
      </c>
      <c r="I16" s="19">
        <v>17042000</v>
      </c>
      <c r="J16" s="20" t="s">
        <v>213</v>
      </c>
      <c r="K16" s="21"/>
      <c r="L16" s="21"/>
      <c r="M16" s="21" t="s">
        <v>229</v>
      </c>
      <c r="N16" s="21"/>
      <c r="O16" s="21"/>
      <c r="P16" s="21"/>
      <c r="Q16" s="24" t="s">
        <v>229</v>
      </c>
      <c r="R16" s="108"/>
      <c r="S16" s="100"/>
    </row>
    <row r="17" spans="1:19">
      <c r="A17" s="752"/>
      <c r="B17" s="754"/>
      <c r="C17" s="15"/>
      <c r="D17" s="22"/>
      <c r="E17" s="16">
        <v>7</v>
      </c>
      <c r="F17" s="17"/>
      <c r="G17" s="18" t="s">
        <v>214</v>
      </c>
      <c r="H17" s="95" t="s">
        <v>212</v>
      </c>
      <c r="I17" s="19">
        <v>13983000</v>
      </c>
      <c r="J17" s="20" t="s">
        <v>213</v>
      </c>
      <c r="K17" s="21" t="s">
        <v>229</v>
      </c>
      <c r="L17" s="21" t="s">
        <v>229</v>
      </c>
      <c r="M17" s="21" t="s">
        <v>229</v>
      </c>
      <c r="N17" s="21" t="s">
        <v>229</v>
      </c>
      <c r="O17" s="21" t="s">
        <v>229</v>
      </c>
      <c r="P17" s="21" t="s">
        <v>229</v>
      </c>
      <c r="Q17" s="21" t="s">
        <v>229</v>
      </c>
      <c r="R17" s="108"/>
      <c r="S17" s="100"/>
    </row>
    <row r="18" spans="1:19">
      <c r="A18" s="752"/>
      <c r="B18" s="754"/>
      <c r="C18" s="15"/>
      <c r="D18" s="22"/>
      <c r="E18" s="16">
        <v>8</v>
      </c>
      <c r="F18" s="17"/>
      <c r="G18" s="18" t="s">
        <v>214</v>
      </c>
      <c r="H18" s="95" t="s">
        <v>212</v>
      </c>
      <c r="I18" s="19">
        <v>13983000</v>
      </c>
      <c r="J18" s="20" t="s">
        <v>213</v>
      </c>
      <c r="K18" s="21" t="s">
        <v>229</v>
      </c>
      <c r="L18" s="21" t="s">
        <v>229</v>
      </c>
      <c r="M18" s="21" t="s">
        <v>229</v>
      </c>
      <c r="N18" s="21" t="s">
        <v>229</v>
      </c>
      <c r="O18" s="21" t="s">
        <v>229</v>
      </c>
      <c r="P18" s="21" t="s">
        <v>229</v>
      </c>
      <c r="Q18" s="21" t="s">
        <v>229</v>
      </c>
      <c r="R18" s="108"/>
      <c r="S18" s="100"/>
    </row>
    <row r="19" spans="1:19">
      <c r="A19" s="752"/>
      <c r="B19" s="754"/>
      <c r="C19" s="15"/>
      <c r="D19" s="22"/>
      <c r="E19" s="16"/>
      <c r="F19" s="17"/>
      <c r="G19" s="18"/>
      <c r="H19" s="95"/>
      <c r="I19" s="19"/>
      <c r="J19" s="20"/>
      <c r="K19" s="97"/>
      <c r="L19" s="97"/>
      <c r="M19" s="97"/>
      <c r="N19" s="97"/>
      <c r="O19" s="97"/>
      <c r="P19" s="97"/>
      <c r="Q19" s="21"/>
      <c r="R19" s="108"/>
      <c r="S19" s="100"/>
    </row>
    <row r="20" spans="1:19">
      <c r="A20" s="752"/>
      <c r="B20" s="754"/>
      <c r="C20" s="15">
        <v>2</v>
      </c>
      <c r="D20" s="22" t="s">
        <v>38</v>
      </c>
      <c r="E20" s="16">
        <v>1</v>
      </c>
      <c r="F20" s="17" t="s">
        <v>39</v>
      </c>
      <c r="G20" s="18" t="s">
        <v>214</v>
      </c>
      <c r="H20" s="95" t="s">
        <v>212</v>
      </c>
      <c r="I20" s="19">
        <v>17769000</v>
      </c>
      <c r="J20" s="20" t="s">
        <v>213</v>
      </c>
      <c r="K20" s="21" t="s">
        <v>229</v>
      </c>
      <c r="L20" s="21" t="s">
        <v>229</v>
      </c>
      <c r="M20" s="21" t="s">
        <v>229</v>
      </c>
      <c r="N20" s="21" t="s">
        <v>229</v>
      </c>
      <c r="O20" s="21" t="s">
        <v>229</v>
      </c>
      <c r="P20" s="21" t="s">
        <v>229</v>
      </c>
      <c r="Q20" s="21" t="s">
        <v>229</v>
      </c>
      <c r="R20" s="108"/>
      <c r="S20" s="100"/>
    </row>
    <row r="21" spans="1:19">
      <c r="A21" s="752"/>
      <c r="B21" s="754"/>
      <c r="C21" s="15"/>
      <c r="D21" s="22"/>
      <c r="E21" s="16">
        <v>2</v>
      </c>
      <c r="F21" s="17" t="s">
        <v>40</v>
      </c>
      <c r="G21" s="18" t="s">
        <v>214</v>
      </c>
      <c r="H21" s="95" t="s">
        <v>212</v>
      </c>
      <c r="I21" s="19">
        <v>17769000</v>
      </c>
      <c r="J21" s="20" t="s">
        <v>213</v>
      </c>
      <c r="K21" s="21" t="s">
        <v>229</v>
      </c>
      <c r="L21" s="21" t="s">
        <v>229</v>
      </c>
      <c r="M21" s="21" t="s">
        <v>229</v>
      </c>
      <c r="N21" s="21" t="s">
        <v>229</v>
      </c>
      <c r="O21" s="21" t="s">
        <v>229</v>
      </c>
      <c r="P21" s="21" t="s">
        <v>229</v>
      </c>
      <c r="Q21" s="21" t="s">
        <v>229</v>
      </c>
      <c r="R21" s="108"/>
      <c r="S21" s="100"/>
    </row>
    <row r="22" spans="1:19">
      <c r="A22" s="752"/>
      <c r="B22" s="754"/>
      <c r="C22" s="15"/>
      <c r="D22" s="22"/>
      <c r="E22" s="16">
        <v>3</v>
      </c>
      <c r="F22" s="17" t="s">
        <v>41</v>
      </c>
      <c r="G22" s="18" t="s">
        <v>214</v>
      </c>
      <c r="H22" s="95" t="s">
        <v>212</v>
      </c>
      <c r="I22" s="19">
        <v>19645000</v>
      </c>
      <c r="J22" s="20" t="s">
        <v>213</v>
      </c>
      <c r="K22" s="21" t="s">
        <v>229</v>
      </c>
      <c r="L22" s="21" t="s">
        <v>229</v>
      </c>
      <c r="M22" s="21" t="s">
        <v>229</v>
      </c>
      <c r="N22" s="21" t="s">
        <v>229</v>
      </c>
      <c r="O22" s="21" t="s">
        <v>229</v>
      </c>
      <c r="P22" s="21" t="s">
        <v>229</v>
      </c>
      <c r="Q22" s="21" t="s">
        <v>229</v>
      </c>
      <c r="R22" s="108"/>
      <c r="S22" s="100"/>
    </row>
    <row r="23" spans="1:19">
      <c r="A23" s="752"/>
      <c r="B23" s="754"/>
      <c r="C23" s="15"/>
      <c r="D23" s="22"/>
      <c r="E23" s="16">
        <v>4</v>
      </c>
      <c r="F23" s="17" t="s">
        <v>42</v>
      </c>
      <c r="G23" s="18" t="s">
        <v>214</v>
      </c>
      <c r="H23" s="95" t="s">
        <v>212</v>
      </c>
      <c r="I23" s="19">
        <v>40367000</v>
      </c>
      <c r="J23" s="20" t="s">
        <v>213</v>
      </c>
      <c r="K23" s="21" t="s">
        <v>229</v>
      </c>
      <c r="L23" s="21" t="s">
        <v>229</v>
      </c>
      <c r="M23" s="21" t="s">
        <v>229</v>
      </c>
      <c r="N23" s="21" t="s">
        <v>229</v>
      </c>
      <c r="O23" s="21" t="s">
        <v>229</v>
      </c>
      <c r="P23" s="21" t="s">
        <v>229</v>
      </c>
      <c r="Q23" s="21" t="s">
        <v>229</v>
      </c>
      <c r="R23" s="108"/>
      <c r="S23" s="100"/>
    </row>
    <row r="24" spans="1:19">
      <c r="A24" s="752"/>
      <c r="B24" s="754"/>
      <c r="C24" s="15"/>
      <c r="D24" s="22"/>
      <c r="E24" s="16">
        <v>5</v>
      </c>
      <c r="F24" s="17" t="s">
        <v>243</v>
      </c>
      <c r="G24" s="18" t="s">
        <v>214</v>
      </c>
      <c r="H24" s="95" t="s">
        <v>212</v>
      </c>
      <c r="I24" s="19">
        <v>0</v>
      </c>
      <c r="J24" s="20" t="s">
        <v>236</v>
      </c>
      <c r="K24" s="21" t="s">
        <v>229</v>
      </c>
      <c r="L24" s="21" t="s">
        <v>229</v>
      </c>
      <c r="M24" s="21" t="s">
        <v>229</v>
      </c>
      <c r="N24" s="21" t="s">
        <v>229</v>
      </c>
      <c r="O24" s="21" t="s">
        <v>229</v>
      </c>
      <c r="P24" s="21" t="s">
        <v>229</v>
      </c>
      <c r="Q24" s="21"/>
      <c r="R24" s="108"/>
      <c r="S24" s="100"/>
    </row>
    <row r="25" spans="1:19">
      <c r="A25" s="752"/>
      <c r="B25" s="754"/>
      <c r="C25" s="15"/>
      <c r="D25" s="22"/>
      <c r="E25" s="16">
        <v>6</v>
      </c>
      <c r="F25" s="17" t="s">
        <v>43</v>
      </c>
      <c r="G25" s="18" t="s">
        <v>214</v>
      </c>
      <c r="H25" s="95" t="s">
        <v>212</v>
      </c>
      <c r="I25" s="19">
        <v>15794000</v>
      </c>
      <c r="J25" s="20" t="s">
        <v>213</v>
      </c>
      <c r="K25" s="21" t="s">
        <v>229</v>
      </c>
      <c r="L25" s="21" t="s">
        <v>229</v>
      </c>
      <c r="M25" s="21" t="s">
        <v>229</v>
      </c>
      <c r="N25" s="21" t="s">
        <v>229</v>
      </c>
      <c r="O25" s="21" t="s">
        <v>229</v>
      </c>
      <c r="P25" s="21" t="s">
        <v>229</v>
      </c>
      <c r="Q25" s="21" t="s">
        <v>229</v>
      </c>
      <c r="R25" s="108"/>
      <c r="S25" s="100"/>
    </row>
    <row r="26" spans="1:19">
      <c r="A26" s="752"/>
      <c r="B26" s="754"/>
      <c r="C26" s="15"/>
      <c r="D26" s="22"/>
      <c r="E26" s="16">
        <v>7</v>
      </c>
      <c r="F26" s="17" t="s">
        <v>44</v>
      </c>
      <c r="G26" s="18" t="s">
        <v>214</v>
      </c>
      <c r="H26" s="95" t="s">
        <v>212</v>
      </c>
      <c r="I26" s="19">
        <v>3774000</v>
      </c>
      <c r="J26" s="20" t="s">
        <v>213</v>
      </c>
      <c r="K26" s="21" t="s">
        <v>229</v>
      </c>
      <c r="L26" s="21" t="s">
        <v>229</v>
      </c>
      <c r="M26" s="21" t="s">
        <v>229</v>
      </c>
      <c r="N26" s="21" t="s">
        <v>229</v>
      </c>
      <c r="O26" s="21" t="s">
        <v>229</v>
      </c>
      <c r="P26" s="21" t="s">
        <v>229</v>
      </c>
      <c r="Q26" s="21" t="s">
        <v>229</v>
      </c>
      <c r="R26" s="108"/>
      <c r="S26" s="100"/>
    </row>
    <row r="27" spans="1:19">
      <c r="A27" s="752"/>
      <c r="B27" s="754"/>
      <c r="C27" s="15"/>
      <c r="D27" s="22"/>
      <c r="E27" s="16">
        <v>8</v>
      </c>
      <c r="F27" s="17" t="s">
        <v>211</v>
      </c>
      <c r="G27" s="18" t="s">
        <v>214</v>
      </c>
      <c r="H27" s="95" t="s">
        <v>212</v>
      </c>
      <c r="I27" s="19">
        <v>17856000</v>
      </c>
      <c r="J27" s="20" t="s">
        <v>213</v>
      </c>
      <c r="K27" s="21" t="s">
        <v>229</v>
      </c>
      <c r="L27" s="97"/>
      <c r="M27" s="97"/>
      <c r="N27" s="21" t="s">
        <v>229</v>
      </c>
      <c r="O27" s="97"/>
      <c r="P27" s="21" t="s">
        <v>229</v>
      </c>
      <c r="Q27" s="21" t="s">
        <v>229</v>
      </c>
      <c r="R27" s="108"/>
      <c r="S27" s="100"/>
    </row>
    <row r="28" spans="1:19">
      <c r="A28" s="752"/>
      <c r="B28" s="754"/>
      <c r="C28" s="15"/>
      <c r="D28" s="22"/>
      <c r="E28" s="16"/>
      <c r="F28" s="17"/>
      <c r="G28" s="18"/>
      <c r="H28" s="95"/>
      <c r="I28" s="19"/>
      <c r="J28" s="20"/>
      <c r="K28" s="97"/>
      <c r="L28" s="98"/>
      <c r="M28" s="98"/>
      <c r="N28" s="21"/>
      <c r="O28" s="98"/>
      <c r="P28" s="98"/>
      <c r="Q28" s="21"/>
      <c r="R28" s="108"/>
      <c r="S28" s="100"/>
    </row>
    <row r="29" spans="1:19">
      <c r="A29" s="752"/>
      <c r="B29" s="754"/>
      <c r="C29" s="15">
        <v>3</v>
      </c>
      <c r="D29" s="22" t="s">
        <v>45</v>
      </c>
      <c r="E29" s="16">
        <v>1</v>
      </c>
      <c r="F29" s="17" t="s">
        <v>46</v>
      </c>
      <c r="G29" s="18" t="s">
        <v>214</v>
      </c>
      <c r="H29" s="95" t="s">
        <v>212</v>
      </c>
      <c r="I29" s="19">
        <v>25178000</v>
      </c>
      <c r="J29" s="20" t="s">
        <v>213</v>
      </c>
      <c r="K29" s="98"/>
      <c r="L29" s="21" t="s">
        <v>229</v>
      </c>
      <c r="M29" s="21" t="s">
        <v>229</v>
      </c>
      <c r="N29" s="21" t="s">
        <v>229</v>
      </c>
      <c r="O29" s="21" t="s">
        <v>229</v>
      </c>
      <c r="P29" s="21" t="s">
        <v>229</v>
      </c>
      <c r="Q29" s="21" t="s">
        <v>229</v>
      </c>
      <c r="R29" s="108"/>
      <c r="S29" s="100"/>
    </row>
    <row r="30" spans="1:19">
      <c r="A30" s="752"/>
      <c r="B30" s="754"/>
      <c r="C30" s="15"/>
      <c r="D30" s="22"/>
      <c r="E30" s="16">
        <v>2</v>
      </c>
      <c r="F30" s="17" t="s">
        <v>47</v>
      </c>
      <c r="G30" s="18" t="s">
        <v>214</v>
      </c>
      <c r="H30" s="95" t="s">
        <v>212</v>
      </c>
      <c r="I30" s="19">
        <v>26574000</v>
      </c>
      <c r="J30" s="20" t="s">
        <v>213</v>
      </c>
      <c r="K30" s="21" t="s">
        <v>229</v>
      </c>
      <c r="L30" s="21" t="s">
        <v>229</v>
      </c>
      <c r="M30" s="21" t="s">
        <v>229</v>
      </c>
      <c r="N30" s="21" t="s">
        <v>229</v>
      </c>
      <c r="O30" s="21" t="s">
        <v>229</v>
      </c>
      <c r="P30" s="21" t="s">
        <v>229</v>
      </c>
      <c r="Q30" s="21" t="s">
        <v>229</v>
      </c>
      <c r="R30" s="108"/>
      <c r="S30" s="100"/>
    </row>
    <row r="31" spans="1:19">
      <c r="A31" s="752"/>
      <c r="B31" s="754"/>
      <c r="C31" s="15"/>
      <c r="D31" s="22"/>
      <c r="E31" s="16">
        <v>3</v>
      </c>
      <c r="F31" s="17" t="s">
        <v>48</v>
      </c>
      <c r="G31" s="18" t="s">
        <v>214</v>
      </c>
      <c r="H31" s="95" t="s">
        <v>212</v>
      </c>
      <c r="I31" s="19">
        <v>23474000</v>
      </c>
      <c r="J31" s="20" t="s">
        <v>213</v>
      </c>
      <c r="K31" s="21" t="s">
        <v>229</v>
      </c>
      <c r="L31" s="21" t="s">
        <v>229</v>
      </c>
      <c r="M31" s="21" t="s">
        <v>229</v>
      </c>
      <c r="N31" s="21" t="s">
        <v>229</v>
      </c>
      <c r="O31" s="21" t="s">
        <v>229</v>
      </c>
      <c r="P31" s="21" t="s">
        <v>229</v>
      </c>
      <c r="Q31" s="21" t="s">
        <v>229</v>
      </c>
      <c r="R31" s="108"/>
      <c r="S31" s="100"/>
    </row>
    <row r="32" spans="1:19">
      <c r="A32" s="752"/>
      <c r="B32" s="754"/>
      <c r="C32" s="15"/>
      <c r="D32" s="22"/>
      <c r="E32" s="16"/>
      <c r="F32" s="17"/>
      <c r="G32" s="18"/>
      <c r="H32" s="95"/>
      <c r="I32" s="19"/>
      <c r="J32" s="20"/>
      <c r="K32" s="98"/>
      <c r="L32" s="98"/>
      <c r="M32" s="98"/>
      <c r="N32" s="98"/>
      <c r="O32" s="98"/>
      <c r="P32" s="98"/>
      <c r="Q32" s="21"/>
      <c r="R32" s="108"/>
      <c r="S32" s="100"/>
    </row>
    <row r="33" spans="1:19">
      <c r="A33" s="752"/>
      <c r="B33" s="754"/>
      <c r="C33" s="15">
        <v>4</v>
      </c>
      <c r="D33" s="22" t="s">
        <v>49</v>
      </c>
      <c r="E33" s="16">
        <v>1</v>
      </c>
      <c r="F33" s="17" t="s">
        <v>244</v>
      </c>
      <c r="G33" s="18" t="s">
        <v>214</v>
      </c>
      <c r="H33" s="95" t="s">
        <v>212</v>
      </c>
      <c r="I33" s="19">
        <v>0</v>
      </c>
      <c r="J33" s="20" t="s">
        <v>213</v>
      </c>
      <c r="K33" s="21" t="s">
        <v>229</v>
      </c>
      <c r="L33" s="21" t="s">
        <v>229</v>
      </c>
      <c r="M33" s="21" t="s">
        <v>229</v>
      </c>
      <c r="N33" s="21" t="s">
        <v>229</v>
      </c>
      <c r="O33" s="21" t="s">
        <v>229</v>
      </c>
      <c r="P33" s="21" t="s">
        <v>229</v>
      </c>
      <c r="Q33" s="21" t="s">
        <v>229</v>
      </c>
      <c r="R33" s="108"/>
      <c r="S33" s="100"/>
    </row>
    <row r="34" spans="1:19">
      <c r="A34" s="752"/>
      <c r="B34" s="754"/>
      <c r="C34" s="15"/>
      <c r="D34" s="22"/>
      <c r="E34" s="16">
        <v>2</v>
      </c>
      <c r="F34" s="17" t="s">
        <v>50</v>
      </c>
      <c r="G34" s="18" t="s">
        <v>214</v>
      </c>
      <c r="H34" s="95" t="s">
        <v>212</v>
      </c>
      <c r="I34" s="19">
        <v>37083000</v>
      </c>
      <c r="J34" s="20" t="s">
        <v>213</v>
      </c>
      <c r="K34" s="21" t="s">
        <v>229</v>
      </c>
      <c r="L34" s="21" t="s">
        <v>229</v>
      </c>
      <c r="M34" s="21" t="s">
        <v>229</v>
      </c>
      <c r="N34" s="21" t="s">
        <v>229</v>
      </c>
      <c r="O34" s="21" t="s">
        <v>229</v>
      </c>
      <c r="P34" s="21" t="s">
        <v>229</v>
      </c>
      <c r="Q34" s="21" t="s">
        <v>229</v>
      </c>
      <c r="R34" s="108"/>
      <c r="S34" s="100"/>
    </row>
    <row r="35" spans="1:19">
      <c r="A35" s="752"/>
      <c r="B35" s="754"/>
      <c r="C35" s="15"/>
      <c r="D35" s="22"/>
      <c r="E35" s="16">
        <v>3</v>
      </c>
      <c r="F35" s="17" t="s">
        <v>51</v>
      </c>
      <c r="G35" s="18" t="s">
        <v>214</v>
      </c>
      <c r="H35" s="95" t="s">
        <v>212</v>
      </c>
      <c r="I35" s="19">
        <v>27722000</v>
      </c>
      <c r="J35" s="20" t="s">
        <v>213</v>
      </c>
      <c r="K35" s="21" t="s">
        <v>229</v>
      </c>
      <c r="L35" s="21" t="s">
        <v>229</v>
      </c>
      <c r="M35" s="21" t="s">
        <v>229</v>
      </c>
      <c r="N35" s="21" t="s">
        <v>229</v>
      </c>
      <c r="O35" s="21" t="s">
        <v>229</v>
      </c>
      <c r="P35" s="21" t="s">
        <v>229</v>
      </c>
      <c r="Q35" s="21" t="s">
        <v>229</v>
      </c>
      <c r="R35" s="108"/>
      <c r="S35" s="100"/>
    </row>
    <row r="36" spans="1:19">
      <c r="A36" s="752"/>
      <c r="B36" s="754"/>
      <c r="C36" s="15"/>
      <c r="D36" s="22"/>
      <c r="E36" s="16">
        <v>4</v>
      </c>
      <c r="F36" s="17" t="s">
        <v>52</v>
      </c>
      <c r="G36" s="18" t="s">
        <v>214</v>
      </c>
      <c r="H36" s="95" t="s">
        <v>212</v>
      </c>
      <c r="I36" s="19">
        <v>37083000</v>
      </c>
      <c r="J36" s="20" t="s">
        <v>213</v>
      </c>
      <c r="K36" s="21" t="s">
        <v>229</v>
      </c>
      <c r="L36" s="21" t="s">
        <v>229</v>
      </c>
      <c r="M36" s="21" t="s">
        <v>229</v>
      </c>
      <c r="N36" s="21" t="s">
        <v>229</v>
      </c>
      <c r="O36" s="21" t="s">
        <v>229</v>
      </c>
      <c r="P36" s="21" t="s">
        <v>229</v>
      </c>
      <c r="Q36" s="21" t="s">
        <v>229</v>
      </c>
      <c r="R36" s="108"/>
      <c r="S36" s="100"/>
    </row>
    <row r="37" spans="1:19">
      <c r="A37" s="752"/>
      <c r="B37" s="754"/>
      <c r="C37" s="15"/>
      <c r="D37" s="22"/>
      <c r="E37" s="16">
        <v>5</v>
      </c>
      <c r="F37" s="17" t="s">
        <v>53</v>
      </c>
      <c r="G37" s="18" t="s">
        <v>214</v>
      </c>
      <c r="H37" s="95" t="s">
        <v>212</v>
      </c>
      <c r="I37" s="19">
        <v>37083000</v>
      </c>
      <c r="J37" s="20" t="s">
        <v>213</v>
      </c>
      <c r="K37" s="21" t="s">
        <v>229</v>
      </c>
      <c r="L37" s="21" t="s">
        <v>229</v>
      </c>
      <c r="M37" s="21" t="s">
        <v>229</v>
      </c>
      <c r="N37" s="21" t="s">
        <v>229</v>
      </c>
      <c r="O37" s="21" t="s">
        <v>229</v>
      </c>
      <c r="P37" s="21" t="s">
        <v>229</v>
      </c>
      <c r="Q37" s="21" t="s">
        <v>229</v>
      </c>
      <c r="R37" s="108"/>
      <c r="S37" s="100"/>
    </row>
    <row r="38" spans="1:19">
      <c r="A38" s="752"/>
      <c r="B38" s="754"/>
      <c r="C38" s="15"/>
      <c r="D38" s="22"/>
      <c r="E38" s="16">
        <v>6</v>
      </c>
      <c r="F38" s="17" t="s">
        <v>54</v>
      </c>
      <c r="G38" s="18" t="s">
        <v>214</v>
      </c>
      <c r="H38" s="95" t="s">
        <v>212</v>
      </c>
      <c r="I38" s="19">
        <v>27722000</v>
      </c>
      <c r="J38" s="20" t="s">
        <v>213</v>
      </c>
      <c r="K38" s="21" t="s">
        <v>229</v>
      </c>
      <c r="L38" s="21" t="s">
        <v>229</v>
      </c>
      <c r="M38" s="21" t="s">
        <v>229</v>
      </c>
      <c r="N38" s="21" t="s">
        <v>229</v>
      </c>
      <c r="O38" s="21" t="s">
        <v>229</v>
      </c>
      <c r="P38" s="21" t="s">
        <v>229</v>
      </c>
      <c r="Q38" s="21" t="s">
        <v>229</v>
      </c>
      <c r="R38" s="108"/>
      <c r="S38" s="100"/>
    </row>
    <row r="39" spans="1:19">
      <c r="A39" s="752"/>
      <c r="B39" s="754"/>
      <c r="C39" s="15"/>
      <c r="D39" s="22"/>
      <c r="E39" s="16"/>
      <c r="F39" s="17"/>
      <c r="G39" s="18"/>
      <c r="H39" s="95"/>
      <c r="I39" s="19"/>
      <c r="J39" s="20"/>
      <c r="K39" s="98"/>
      <c r="L39" s="97"/>
      <c r="M39" s="98"/>
      <c r="N39" s="97"/>
      <c r="O39" s="98"/>
      <c r="P39" s="97"/>
      <c r="Q39" s="21"/>
      <c r="R39" s="108"/>
      <c r="S39" s="100"/>
    </row>
    <row r="40" spans="1:19" ht="27.6">
      <c r="A40" s="752"/>
      <c r="B40" s="754"/>
      <c r="C40" s="15">
        <v>5</v>
      </c>
      <c r="D40" s="22" t="s">
        <v>55</v>
      </c>
      <c r="E40" s="16">
        <v>1</v>
      </c>
      <c r="F40" s="17" t="s">
        <v>56</v>
      </c>
      <c r="G40" s="18" t="s">
        <v>214</v>
      </c>
      <c r="H40" s="95" t="s">
        <v>212</v>
      </c>
      <c r="I40" s="19">
        <v>27226000</v>
      </c>
      <c r="J40" s="20" t="s">
        <v>213</v>
      </c>
      <c r="K40" s="21" t="s">
        <v>229</v>
      </c>
      <c r="L40" s="21" t="s">
        <v>229</v>
      </c>
      <c r="M40" s="21" t="s">
        <v>229</v>
      </c>
      <c r="N40" s="21" t="s">
        <v>229</v>
      </c>
      <c r="O40" s="21" t="s">
        <v>229</v>
      </c>
      <c r="P40" s="21" t="s">
        <v>229</v>
      </c>
      <c r="Q40" s="21" t="s">
        <v>229</v>
      </c>
      <c r="R40" s="108"/>
      <c r="S40" s="100"/>
    </row>
    <row r="41" spans="1:19">
      <c r="A41" s="752"/>
      <c r="B41" s="754"/>
      <c r="C41" s="15"/>
      <c r="D41" s="25"/>
      <c r="E41" s="16">
        <v>2</v>
      </c>
      <c r="F41" s="17" t="s">
        <v>57</v>
      </c>
      <c r="G41" s="18" t="s">
        <v>214</v>
      </c>
      <c r="H41" s="95" t="s">
        <v>212</v>
      </c>
      <c r="I41" s="19">
        <v>11040000</v>
      </c>
      <c r="J41" s="20" t="s">
        <v>213</v>
      </c>
      <c r="K41" s="21" t="s">
        <v>229</v>
      </c>
      <c r="L41" s="98"/>
      <c r="M41" s="21" t="s">
        <v>229</v>
      </c>
      <c r="N41" s="98"/>
      <c r="O41" s="21" t="s">
        <v>229</v>
      </c>
      <c r="P41" s="98"/>
      <c r="Q41" s="21" t="s">
        <v>229</v>
      </c>
      <c r="R41" s="108"/>
      <c r="S41" s="100"/>
    </row>
    <row r="42" spans="1:19" ht="15" customHeight="1">
      <c r="A42" s="752"/>
      <c r="B42" s="754"/>
      <c r="C42" s="15"/>
      <c r="D42" s="26"/>
      <c r="E42" s="16">
        <v>3</v>
      </c>
      <c r="F42" s="17" t="s">
        <v>58</v>
      </c>
      <c r="G42" s="18" t="s">
        <v>214</v>
      </c>
      <c r="H42" s="95" t="s">
        <v>212</v>
      </c>
      <c r="I42" s="19">
        <v>27226000</v>
      </c>
      <c r="J42" s="20" t="s">
        <v>213</v>
      </c>
      <c r="K42" s="21" t="s">
        <v>229</v>
      </c>
      <c r="L42" s="21" t="s">
        <v>229</v>
      </c>
      <c r="M42" s="21" t="s">
        <v>229</v>
      </c>
      <c r="N42" s="21" t="s">
        <v>229</v>
      </c>
      <c r="O42" s="21" t="s">
        <v>229</v>
      </c>
      <c r="P42" s="21" t="s">
        <v>229</v>
      </c>
      <c r="Q42" s="21" t="s">
        <v>229</v>
      </c>
      <c r="R42" s="108"/>
      <c r="S42" s="100"/>
    </row>
    <row r="43" spans="1:19" ht="15" customHeight="1">
      <c r="A43" s="752"/>
      <c r="B43" s="754"/>
      <c r="C43" s="15"/>
      <c r="D43" s="27"/>
      <c r="E43" s="16">
        <v>4</v>
      </c>
      <c r="F43" s="17" t="s">
        <v>59</v>
      </c>
      <c r="G43" s="18" t="s">
        <v>214</v>
      </c>
      <c r="H43" s="95" t="s">
        <v>212</v>
      </c>
      <c r="I43" s="19">
        <v>27226000</v>
      </c>
      <c r="J43" s="20" t="s">
        <v>213</v>
      </c>
      <c r="K43" s="21" t="s">
        <v>229</v>
      </c>
      <c r="L43" s="21" t="s">
        <v>229</v>
      </c>
      <c r="M43" s="21" t="s">
        <v>229</v>
      </c>
      <c r="N43" s="21" t="s">
        <v>229</v>
      </c>
      <c r="O43" s="21" t="s">
        <v>229</v>
      </c>
      <c r="P43" s="21" t="s">
        <v>229</v>
      </c>
      <c r="Q43" s="21" t="s">
        <v>229</v>
      </c>
      <c r="R43" s="108"/>
      <c r="S43" s="100"/>
    </row>
    <row r="44" spans="1:19" ht="15" customHeight="1">
      <c r="A44" s="752"/>
      <c r="B44" s="754"/>
      <c r="C44" s="15"/>
      <c r="D44" s="27"/>
      <c r="E44" s="16"/>
      <c r="F44" s="17"/>
      <c r="G44" s="18"/>
      <c r="H44" s="95"/>
      <c r="I44" s="19"/>
      <c r="J44" s="20"/>
      <c r="K44" s="98"/>
      <c r="L44" s="98"/>
      <c r="M44" s="98"/>
      <c r="N44" s="98"/>
      <c r="O44" s="98"/>
      <c r="P44" s="98"/>
      <c r="Q44" s="21"/>
      <c r="R44" s="108"/>
      <c r="S44" s="100"/>
    </row>
    <row r="45" spans="1:19" ht="15" customHeight="1">
      <c r="A45" s="752"/>
      <c r="B45" s="754"/>
      <c r="C45" s="15">
        <v>6</v>
      </c>
      <c r="D45" s="27" t="s">
        <v>60</v>
      </c>
      <c r="E45" s="16">
        <v>1</v>
      </c>
      <c r="F45" s="17" t="s">
        <v>233</v>
      </c>
      <c r="G45" s="18" t="s">
        <v>214</v>
      </c>
      <c r="H45" s="95" t="s">
        <v>212</v>
      </c>
      <c r="I45" s="19">
        <v>4864000</v>
      </c>
      <c r="J45" s="20" t="s">
        <v>213</v>
      </c>
      <c r="K45" s="98"/>
      <c r="L45" s="98"/>
      <c r="M45" s="98"/>
      <c r="N45" s="98"/>
      <c r="O45" s="98"/>
      <c r="P45" s="21" t="s">
        <v>229</v>
      </c>
      <c r="Q45" s="21" t="s">
        <v>229</v>
      </c>
      <c r="R45" s="108"/>
      <c r="S45" s="100"/>
    </row>
    <row r="46" spans="1:19">
      <c r="A46" s="752"/>
      <c r="B46" s="754"/>
      <c r="C46" s="15"/>
      <c r="D46" s="27"/>
      <c r="E46" s="16">
        <v>2</v>
      </c>
      <c r="F46" s="17" t="s">
        <v>61</v>
      </c>
      <c r="G46" s="18" t="s">
        <v>214</v>
      </c>
      <c r="H46" s="95" t="s">
        <v>212</v>
      </c>
      <c r="I46" s="19">
        <v>33816000</v>
      </c>
      <c r="J46" s="20" t="s">
        <v>213</v>
      </c>
      <c r="K46" s="21" t="s">
        <v>229</v>
      </c>
      <c r="L46" s="21" t="s">
        <v>229</v>
      </c>
      <c r="M46" s="21" t="s">
        <v>229</v>
      </c>
      <c r="N46" s="21" t="s">
        <v>229</v>
      </c>
      <c r="O46" s="21" t="s">
        <v>229</v>
      </c>
      <c r="P46" s="21" t="s">
        <v>229</v>
      </c>
      <c r="Q46" s="21" t="s">
        <v>229</v>
      </c>
      <c r="R46" s="108"/>
      <c r="S46" s="100"/>
    </row>
    <row r="47" spans="1:19">
      <c r="A47" s="752"/>
      <c r="B47" s="754"/>
      <c r="C47" s="15"/>
      <c r="D47" s="22"/>
      <c r="E47" s="16">
        <v>3</v>
      </c>
      <c r="F47" s="17" t="s">
        <v>62</v>
      </c>
      <c r="G47" s="18" t="s">
        <v>214</v>
      </c>
      <c r="H47" s="95" t="s">
        <v>212</v>
      </c>
      <c r="I47" s="19">
        <v>33816000</v>
      </c>
      <c r="J47" s="20" t="s">
        <v>213</v>
      </c>
      <c r="K47" s="21" t="s">
        <v>229</v>
      </c>
      <c r="L47" s="21" t="s">
        <v>229</v>
      </c>
      <c r="M47" s="21" t="s">
        <v>229</v>
      </c>
      <c r="N47" s="21" t="s">
        <v>229</v>
      </c>
      <c r="O47" s="21" t="s">
        <v>229</v>
      </c>
      <c r="P47" s="21" t="s">
        <v>229</v>
      </c>
      <c r="Q47" s="21" t="s">
        <v>229</v>
      </c>
      <c r="R47" s="108"/>
      <c r="S47" s="100"/>
    </row>
    <row r="48" spans="1:19">
      <c r="A48" s="752"/>
      <c r="B48" s="754"/>
      <c r="C48" s="15"/>
      <c r="D48" s="22"/>
      <c r="E48" s="16">
        <v>4</v>
      </c>
      <c r="F48" s="17" t="s">
        <v>63</v>
      </c>
      <c r="G48" s="18" t="s">
        <v>214</v>
      </c>
      <c r="H48" s="95" t="s">
        <v>212</v>
      </c>
      <c r="I48" s="19">
        <v>36609000</v>
      </c>
      <c r="J48" s="20" t="s">
        <v>213</v>
      </c>
      <c r="K48" s="21" t="s">
        <v>229</v>
      </c>
      <c r="L48" s="21" t="s">
        <v>229</v>
      </c>
      <c r="M48" s="21" t="s">
        <v>229</v>
      </c>
      <c r="N48" s="21" t="s">
        <v>229</v>
      </c>
      <c r="O48" s="21" t="s">
        <v>229</v>
      </c>
      <c r="P48" s="21" t="s">
        <v>229</v>
      </c>
      <c r="Q48" s="21" t="s">
        <v>229</v>
      </c>
      <c r="R48" s="108"/>
      <c r="S48" s="100"/>
    </row>
    <row r="49" spans="1:19">
      <c r="A49" s="752"/>
      <c r="B49" s="754"/>
      <c r="C49" s="15"/>
      <c r="D49" s="22"/>
      <c r="E49" s="16"/>
      <c r="F49" s="17"/>
      <c r="G49" s="18"/>
      <c r="H49" s="95"/>
      <c r="I49" s="19"/>
      <c r="J49" s="20"/>
      <c r="K49" s="98"/>
      <c r="L49" s="98"/>
      <c r="M49" s="98"/>
      <c r="N49" s="98"/>
      <c r="O49" s="98"/>
      <c r="P49" s="98"/>
      <c r="Q49" s="21"/>
      <c r="R49" s="108"/>
      <c r="S49" s="100"/>
    </row>
    <row r="50" spans="1:19" ht="27.6">
      <c r="A50" s="752"/>
      <c r="B50" s="754"/>
      <c r="C50" s="15">
        <v>7</v>
      </c>
      <c r="D50" s="1" t="s">
        <v>64</v>
      </c>
      <c r="E50" s="16">
        <v>1</v>
      </c>
      <c r="F50" s="17" t="s">
        <v>65</v>
      </c>
      <c r="G50" s="18" t="s">
        <v>214</v>
      </c>
      <c r="H50" s="95" t="s">
        <v>212</v>
      </c>
      <c r="I50" s="19">
        <v>46952000</v>
      </c>
      <c r="J50" s="20" t="s">
        <v>213</v>
      </c>
      <c r="K50" s="21" t="s">
        <v>229</v>
      </c>
      <c r="L50" s="21" t="s">
        <v>229</v>
      </c>
      <c r="M50" s="21" t="s">
        <v>229</v>
      </c>
      <c r="N50" s="21" t="s">
        <v>229</v>
      </c>
      <c r="O50" s="21" t="s">
        <v>229</v>
      </c>
      <c r="P50" s="21" t="s">
        <v>229</v>
      </c>
      <c r="Q50" s="21" t="s">
        <v>229</v>
      </c>
      <c r="R50" s="108"/>
      <c r="S50" s="100"/>
    </row>
    <row r="51" spans="1:19" ht="15" customHeight="1">
      <c r="A51" s="752"/>
      <c r="B51" s="754"/>
      <c r="C51" s="15"/>
      <c r="D51" s="1"/>
      <c r="E51" s="16">
        <v>2</v>
      </c>
      <c r="F51" s="17" t="s">
        <v>66</v>
      </c>
      <c r="G51" s="18" t="s">
        <v>214</v>
      </c>
      <c r="H51" s="95" t="s">
        <v>212</v>
      </c>
      <c r="I51" s="19">
        <v>20415000</v>
      </c>
      <c r="J51" s="20" t="s">
        <v>213</v>
      </c>
      <c r="K51" s="21" t="s">
        <v>229</v>
      </c>
      <c r="L51" s="21" t="s">
        <v>229</v>
      </c>
      <c r="M51" s="21" t="s">
        <v>229</v>
      </c>
      <c r="N51" s="21" t="s">
        <v>229</v>
      </c>
      <c r="O51" s="21" t="s">
        <v>229</v>
      </c>
      <c r="P51" s="21" t="s">
        <v>229</v>
      </c>
      <c r="Q51" s="21" t="s">
        <v>229</v>
      </c>
      <c r="R51" s="108"/>
      <c r="S51" s="100"/>
    </row>
    <row r="52" spans="1:19">
      <c r="A52" s="752"/>
      <c r="B52" s="754"/>
      <c r="C52" s="15"/>
      <c r="D52" s="22"/>
      <c r="E52" s="16">
        <v>3</v>
      </c>
      <c r="F52" s="17" t="s">
        <v>67</v>
      </c>
      <c r="G52" s="18" t="s">
        <v>214</v>
      </c>
      <c r="H52" s="95" t="s">
        <v>212</v>
      </c>
      <c r="I52" s="19">
        <v>19953000</v>
      </c>
      <c r="J52" s="20" t="s">
        <v>213</v>
      </c>
      <c r="K52" s="21" t="s">
        <v>229</v>
      </c>
      <c r="L52" s="21" t="s">
        <v>229</v>
      </c>
      <c r="M52" s="21" t="s">
        <v>229</v>
      </c>
      <c r="N52" s="21" t="s">
        <v>229</v>
      </c>
      <c r="O52" s="21" t="s">
        <v>229</v>
      </c>
      <c r="P52" s="21" t="s">
        <v>229</v>
      </c>
      <c r="Q52" s="21" t="s">
        <v>229</v>
      </c>
      <c r="R52" s="108"/>
      <c r="S52" s="100"/>
    </row>
    <row r="53" spans="1:19">
      <c r="A53" s="752"/>
      <c r="B53" s="754"/>
      <c r="C53" s="15"/>
      <c r="D53" s="22"/>
      <c r="E53" s="16">
        <v>4</v>
      </c>
      <c r="F53" s="17" t="s">
        <v>232</v>
      </c>
      <c r="G53" s="18" t="s">
        <v>214</v>
      </c>
      <c r="H53" s="95" t="s">
        <v>212</v>
      </c>
      <c r="I53" s="19">
        <v>19456000</v>
      </c>
      <c r="J53" s="20" t="s">
        <v>213</v>
      </c>
      <c r="K53" s="97"/>
      <c r="L53" s="97"/>
      <c r="M53" s="97"/>
      <c r="N53" s="97"/>
      <c r="O53" s="97"/>
      <c r="P53" s="21" t="s">
        <v>229</v>
      </c>
      <c r="Q53" s="21" t="s">
        <v>229</v>
      </c>
      <c r="R53" s="108"/>
      <c r="S53" s="100"/>
    </row>
    <row r="54" spans="1:19" ht="15" customHeight="1">
      <c r="A54" s="752"/>
      <c r="B54" s="754"/>
      <c r="C54" s="15"/>
      <c r="D54" s="1"/>
      <c r="E54" s="16">
        <v>5</v>
      </c>
      <c r="F54" s="28" t="s">
        <v>68</v>
      </c>
      <c r="G54" s="20" t="s">
        <v>214</v>
      </c>
      <c r="H54" s="95" t="s">
        <v>212</v>
      </c>
      <c r="I54" s="19">
        <v>9174000</v>
      </c>
      <c r="J54" s="20" t="s">
        <v>213</v>
      </c>
      <c r="K54" s="21" t="s">
        <v>229</v>
      </c>
      <c r="L54" s="21" t="s">
        <v>229</v>
      </c>
      <c r="M54" s="97"/>
      <c r="N54" s="97"/>
      <c r="O54" s="97"/>
      <c r="P54" s="97"/>
      <c r="Q54" s="24" t="s">
        <v>229</v>
      </c>
      <c r="R54" s="108"/>
      <c r="S54" s="100"/>
    </row>
    <row r="55" spans="1:19" ht="15" customHeight="1">
      <c r="A55" s="752"/>
      <c r="B55" s="754"/>
      <c r="C55" s="15"/>
      <c r="D55" s="29"/>
      <c r="E55" s="30"/>
      <c r="F55" s="31"/>
      <c r="G55" s="20"/>
      <c r="H55" s="95"/>
      <c r="I55" s="19"/>
      <c r="J55" s="20"/>
      <c r="K55" s="98"/>
      <c r="L55" s="98"/>
      <c r="M55" s="98"/>
      <c r="N55" s="98"/>
      <c r="O55" s="98"/>
      <c r="P55" s="98"/>
      <c r="Q55" s="24"/>
      <c r="R55" s="108"/>
      <c r="S55" s="100"/>
    </row>
    <row r="56" spans="1:19" ht="15" customHeight="1">
      <c r="A56" s="752"/>
      <c r="B56" s="754"/>
      <c r="C56" s="15">
        <v>8</v>
      </c>
      <c r="D56" s="1" t="s">
        <v>69</v>
      </c>
      <c r="E56" s="30">
        <v>1</v>
      </c>
      <c r="F56" s="32" t="s">
        <v>70</v>
      </c>
      <c r="G56" s="20" t="s">
        <v>214</v>
      </c>
      <c r="H56" s="95" t="s">
        <v>212</v>
      </c>
      <c r="I56" s="19">
        <v>1396000</v>
      </c>
      <c r="J56" s="20" t="s">
        <v>213</v>
      </c>
      <c r="K56" s="21" t="s">
        <v>229</v>
      </c>
      <c r="L56" s="98"/>
      <c r="M56" s="98"/>
      <c r="N56" s="98"/>
      <c r="O56" s="98"/>
      <c r="P56" s="98"/>
      <c r="Q56" s="24" t="s">
        <v>229</v>
      </c>
      <c r="R56" s="108"/>
      <c r="S56" s="100"/>
    </row>
    <row r="57" spans="1:19" ht="15" customHeight="1">
      <c r="A57" s="752"/>
      <c r="B57" s="754"/>
      <c r="C57" s="15"/>
      <c r="D57" s="1"/>
      <c r="E57" s="30">
        <v>2</v>
      </c>
      <c r="F57" s="28" t="s">
        <v>71</v>
      </c>
      <c r="G57" s="20" t="s">
        <v>214</v>
      </c>
      <c r="H57" s="95" t="s">
        <v>212</v>
      </c>
      <c r="I57" s="19">
        <v>44159000</v>
      </c>
      <c r="J57" s="20" t="s">
        <v>213</v>
      </c>
      <c r="K57" s="21" t="s">
        <v>229</v>
      </c>
      <c r="L57" s="21" t="s">
        <v>229</v>
      </c>
      <c r="M57" s="21" t="s">
        <v>229</v>
      </c>
      <c r="N57" s="21" t="s">
        <v>229</v>
      </c>
      <c r="O57" s="21" t="s">
        <v>229</v>
      </c>
      <c r="P57" s="21" t="s">
        <v>229</v>
      </c>
      <c r="Q57" s="24" t="s">
        <v>229</v>
      </c>
      <c r="R57" s="108"/>
      <c r="S57" s="100"/>
    </row>
    <row r="58" spans="1:19" ht="15" customHeight="1">
      <c r="A58" s="752"/>
      <c r="B58" s="754"/>
      <c r="C58" s="15"/>
      <c r="D58" s="1"/>
      <c r="E58" s="16">
        <v>3</v>
      </c>
      <c r="F58" s="28" t="s">
        <v>72</v>
      </c>
      <c r="G58" s="20" t="s">
        <v>214</v>
      </c>
      <c r="H58" s="95" t="s">
        <v>212</v>
      </c>
      <c r="I58" s="19">
        <v>23474000</v>
      </c>
      <c r="J58" s="20" t="s">
        <v>213</v>
      </c>
      <c r="K58" s="21" t="s">
        <v>229</v>
      </c>
      <c r="L58" s="21" t="s">
        <v>229</v>
      </c>
      <c r="M58" s="21" t="s">
        <v>229</v>
      </c>
      <c r="N58" s="21" t="s">
        <v>229</v>
      </c>
      <c r="O58" s="21" t="s">
        <v>229</v>
      </c>
      <c r="P58" s="21" t="s">
        <v>229</v>
      </c>
      <c r="Q58" s="21" t="s">
        <v>229</v>
      </c>
      <c r="R58" s="108"/>
      <c r="S58" s="100"/>
    </row>
    <row r="59" spans="1:19" ht="15" customHeight="1">
      <c r="A59" s="752"/>
      <c r="B59" s="754"/>
      <c r="C59" s="15"/>
      <c r="D59" s="1"/>
      <c r="E59" s="16"/>
      <c r="F59" s="28"/>
      <c r="G59" s="20"/>
      <c r="H59" s="95"/>
      <c r="I59" s="19"/>
      <c r="J59" s="20"/>
      <c r="K59" s="98"/>
      <c r="L59" s="98"/>
      <c r="M59" s="98"/>
      <c r="N59" s="98"/>
      <c r="O59" s="98"/>
      <c r="P59" s="98"/>
      <c r="Q59" s="24"/>
      <c r="R59" s="108"/>
      <c r="S59" s="100"/>
    </row>
    <row r="60" spans="1:19" ht="15" customHeight="1">
      <c r="A60" s="752"/>
      <c r="B60" s="754"/>
      <c r="C60" s="15">
        <v>9</v>
      </c>
      <c r="D60" s="33" t="s">
        <v>15</v>
      </c>
      <c r="E60" s="16">
        <v>1</v>
      </c>
      <c r="F60" s="28" t="s">
        <v>73</v>
      </c>
      <c r="G60" s="20" t="s">
        <v>214</v>
      </c>
      <c r="H60" s="95" t="s">
        <v>212</v>
      </c>
      <c r="I60" s="19">
        <v>708339000</v>
      </c>
      <c r="J60" s="20" t="s">
        <v>213</v>
      </c>
      <c r="K60" s="21" t="s">
        <v>229</v>
      </c>
      <c r="L60" s="21" t="s">
        <v>229</v>
      </c>
      <c r="M60" s="21" t="s">
        <v>229</v>
      </c>
      <c r="N60" s="21" t="s">
        <v>229</v>
      </c>
      <c r="O60" s="21" t="s">
        <v>229</v>
      </c>
      <c r="P60" s="21" t="s">
        <v>229</v>
      </c>
      <c r="Q60" s="21" t="s">
        <v>229</v>
      </c>
      <c r="R60" s="108"/>
      <c r="S60" s="100"/>
    </row>
    <row r="61" spans="1:19">
      <c r="A61" s="752"/>
      <c r="B61" s="754"/>
      <c r="C61" s="15"/>
      <c r="D61" s="22"/>
      <c r="E61" s="16">
        <v>2</v>
      </c>
      <c r="F61" s="28" t="s">
        <v>74</v>
      </c>
      <c r="G61" s="34" t="s">
        <v>214</v>
      </c>
      <c r="H61" s="95" t="s">
        <v>212</v>
      </c>
      <c r="I61" s="19">
        <v>321700000</v>
      </c>
      <c r="J61" s="34" t="s">
        <v>213</v>
      </c>
      <c r="K61" s="21" t="s">
        <v>229</v>
      </c>
      <c r="L61" s="21" t="s">
        <v>229</v>
      </c>
      <c r="M61" s="21" t="s">
        <v>229</v>
      </c>
      <c r="N61" s="21" t="s">
        <v>229</v>
      </c>
      <c r="O61" s="21" t="s">
        <v>229</v>
      </c>
      <c r="P61" s="21" t="s">
        <v>229</v>
      </c>
      <c r="Q61" s="35" t="s">
        <v>229</v>
      </c>
      <c r="R61" s="109"/>
      <c r="S61" s="101"/>
    </row>
    <row r="62" spans="1:19">
      <c r="A62" s="752"/>
      <c r="B62" s="754"/>
      <c r="C62" s="15"/>
      <c r="D62" s="22"/>
      <c r="E62" s="16">
        <v>3</v>
      </c>
      <c r="F62" s="28" t="s">
        <v>75</v>
      </c>
      <c r="G62" s="34" t="s">
        <v>214</v>
      </c>
      <c r="H62" s="95" t="s">
        <v>212</v>
      </c>
      <c r="I62" s="19">
        <v>72488000</v>
      </c>
      <c r="J62" s="34" t="s">
        <v>213</v>
      </c>
      <c r="K62" s="21" t="s">
        <v>229</v>
      </c>
      <c r="L62" s="21" t="s">
        <v>229</v>
      </c>
      <c r="M62" s="21" t="s">
        <v>229</v>
      </c>
      <c r="N62" s="21" t="s">
        <v>229</v>
      </c>
      <c r="O62" s="21" t="s">
        <v>229</v>
      </c>
      <c r="P62" s="21" t="s">
        <v>229</v>
      </c>
      <c r="Q62" s="35" t="s">
        <v>229</v>
      </c>
      <c r="R62" s="109"/>
      <c r="S62" s="101"/>
    </row>
    <row r="63" spans="1:19">
      <c r="A63" s="752"/>
      <c r="B63" s="754"/>
      <c r="C63" s="15"/>
      <c r="D63" s="22"/>
      <c r="E63" s="16">
        <v>4</v>
      </c>
      <c r="F63" s="28" t="s">
        <v>76</v>
      </c>
      <c r="G63" s="34" t="s">
        <v>214</v>
      </c>
      <c r="H63" s="95" t="s">
        <v>212</v>
      </c>
      <c r="I63" s="36">
        <v>140858000</v>
      </c>
      <c r="J63" s="34" t="s">
        <v>213</v>
      </c>
      <c r="K63" s="21" t="s">
        <v>229</v>
      </c>
      <c r="L63" s="21" t="s">
        <v>229</v>
      </c>
      <c r="M63" s="21" t="s">
        <v>229</v>
      </c>
      <c r="N63" s="21" t="s">
        <v>229</v>
      </c>
      <c r="O63" s="21" t="s">
        <v>229</v>
      </c>
      <c r="P63" s="21" t="s">
        <v>229</v>
      </c>
      <c r="Q63" s="35" t="s">
        <v>229</v>
      </c>
      <c r="R63" s="109"/>
      <c r="S63" s="101"/>
    </row>
    <row r="64" spans="1:19" hidden="1">
      <c r="A64" s="752"/>
      <c r="B64" s="754"/>
      <c r="C64" s="15"/>
      <c r="D64" s="22"/>
      <c r="E64" s="30">
        <v>5</v>
      </c>
      <c r="F64" s="168" t="s">
        <v>77</v>
      </c>
      <c r="G64" s="169" t="s">
        <v>214</v>
      </c>
      <c r="H64" s="170" t="s">
        <v>212</v>
      </c>
      <c r="I64" s="171">
        <v>76104000</v>
      </c>
      <c r="J64" s="169" t="s">
        <v>213</v>
      </c>
      <c r="K64" s="172" t="s">
        <v>229</v>
      </c>
      <c r="L64" s="172" t="s">
        <v>229</v>
      </c>
      <c r="M64" s="172" t="s">
        <v>229</v>
      </c>
      <c r="N64" s="172" t="s">
        <v>229</v>
      </c>
      <c r="O64" s="172" t="s">
        <v>229</v>
      </c>
      <c r="P64" s="172" t="s">
        <v>229</v>
      </c>
      <c r="Q64" s="173" t="s">
        <v>229</v>
      </c>
      <c r="R64" s="109"/>
      <c r="S64" s="101"/>
    </row>
    <row r="65" spans="1:19" hidden="1">
      <c r="A65" s="752"/>
      <c r="B65" s="754"/>
      <c r="C65" s="15"/>
      <c r="D65" s="22"/>
      <c r="E65" s="30">
        <v>6</v>
      </c>
      <c r="F65" s="168" t="s">
        <v>16</v>
      </c>
      <c r="G65" s="169" t="s">
        <v>214</v>
      </c>
      <c r="H65" s="170" t="s">
        <v>212</v>
      </c>
      <c r="I65" s="171">
        <v>58689000</v>
      </c>
      <c r="J65" s="169" t="s">
        <v>213</v>
      </c>
      <c r="K65" s="172" t="s">
        <v>229</v>
      </c>
      <c r="L65" s="172" t="s">
        <v>229</v>
      </c>
      <c r="M65" s="172" t="s">
        <v>229</v>
      </c>
      <c r="N65" s="172" t="s">
        <v>229</v>
      </c>
      <c r="O65" s="172" t="s">
        <v>229</v>
      </c>
      <c r="P65" s="172" t="s">
        <v>229</v>
      </c>
      <c r="Q65" s="173" t="s">
        <v>229</v>
      </c>
      <c r="R65" s="109"/>
      <c r="S65" s="101"/>
    </row>
    <row r="66" spans="1:19" ht="18" customHeight="1">
      <c r="A66" s="752"/>
      <c r="B66" s="754"/>
      <c r="C66" s="15"/>
      <c r="D66" s="22"/>
      <c r="E66" s="30">
        <v>7</v>
      </c>
      <c r="F66" s="37" t="s">
        <v>78</v>
      </c>
      <c r="G66" s="34" t="s">
        <v>214</v>
      </c>
      <c r="H66" s="95" t="s">
        <v>212</v>
      </c>
      <c r="I66" s="19">
        <v>54874000</v>
      </c>
      <c r="J66" s="34" t="s">
        <v>213</v>
      </c>
      <c r="K66" s="21" t="s">
        <v>229</v>
      </c>
      <c r="L66" s="21" t="s">
        <v>229</v>
      </c>
      <c r="M66" s="21" t="s">
        <v>229</v>
      </c>
      <c r="N66" s="21" t="s">
        <v>229</v>
      </c>
      <c r="O66" s="21" t="s">
        <v>229</v>
      </c>
      <c r="P66" s="21" t="s">
        <v>229</v>
      </c>
      <c r="Q66" s="35" t="s">
        <v>229</v>
      </c>
      <c r="R66" s="109"/>
      <c r="S66" s="101"/>
    </row>
    <row r="67" spans="1:19">
      <c r="A67" s="752"/>
      <c r="B67" s="754"/>
      <c r="C67" s="15"/>
      <c r="D67" s="22"/>
      <c r="E67" s="30"/>
      <c r="F67" s="38"/>
      <c r="G67" s="34"/>
      <c r="H67" s="95"/>
      <c r="I67" s="19"/>
      <c r="J67" s="34"/>
      <c r="K67" s="98"/>
      <c r="L67" s="98"/>
      <c r="M67" s="98"/>
      <c r="N67" s="98"/>
      <c r="O67" s="98"/>
      <c r="P67" s="98"/>
      <c r="Q67" s="35"/>
      <c r="R67" s="109"/>
      <c r="S67" s="101"/>
    </row>
    <row r="68" spans="1:19" ht="18" customHeight="1">
      <c r="A68" s="752"/>
      <c r="B68" s="754"/>
      <c r="C68" s="15">
        <v>10</v>
      </c>
      <c r="D68" s="22" t="s">
        <v>234</v>
      </c>
      <c r="E68" s="30">
        <v>1</v>
      </c>
      <c r="F68" s="38" t="s">
        <v>230</v>
      </c>
      <c r="G68" s="34" t="s">
        <v>214</v>
      </c>
      <c r="H68" s="95" t="s">
        <v>212</v>
      </c>
      <c r="I68" s="19">
        <v>8495000</v>
      </c>
      <c r="J68" s="34" t="s">
        <v>213</v>
      </c>
      <c r="K68" s="98"/>
      <c r="L68" s="98"/>
      <c r="M68" s="98"/>
      <c r="N68" s="35" t="s">
        <v>229</v>
      </c>
      <c r="O68" s="98"/>
      <c r="P68" s="98"/>
      <c r="Q68" s="35" t="s">
        <v>229</v>
      </c>
      <c r="R68" s="109"/>
      <c r="S68" s="101"/>
    </row>
    <row r="69" spans="1:19">
      <c r="A69" s="752"/>
      <c r="B69" s="754"/>
      <c r="C69" s="15"/>
      <c r="D69" s="22"/>
      <c r="E69" s="30">
        <v>2</v>
      </c>
      <c r="F69" s="38" t="s">
        <v>231</v>
      </c>
      <c r="G69" s="34" t="s">
        <v>214</v>
      </c>
      <c r="H69" s="95" t="s">
        <v>212</v>
      </c>
      <c r="I69" s="19">
        <v>0</v>
      </c>
      <c r="J69" s="34" t="s">
        <v>213</v>
      </c>
      <c r="K69" s="98"/>
      <c r="L69" s="98"/>
      <c r="M69" s="98"/>
      <c r="N69" s="98"/>
      <c r="O69" s="98"/>
      <c r="P69" s="98"/>
      <c r="Q69" s="35" t="s">
        <v>229</v>
      </c>
      <c r="R69" s="109"/>
      <c r="S69" s="101"/>
    </row>
    <row r="70" spans="1:19">
      <c r="A70" s="752"/>
      <c r="B70" s="754"/>
      <c r="C70" s="15"/>
      <c r="D70" s="22"/>
      <c r="E70" s="30">
        <v>3</v>
      </c>
      <c r="F70" s="38" t="s">
        <v>79</v>
      </c>
      <c r="G70" s="34" t="s">
        <v>214</v>
      </c>
      <c r="H70" s="95" t="s">
        <v>212</v>
      </c>
      <c r="I70" s="19">
        <v>22077000</v>
      </c>
      <c r="J70" s="34" t="s">
        <v>213</v>
      </c>
      <c r="K70" s="35" t="s">
        <v>229</v>
      </c>
      <c r="L70" s="35" t="s">
        <v>229</v>
      </c>
      <c r="M70" s="35" t="s">
        <v>229</v>
      </c>
      <c r="N70" s="35" t="s">
        <v>229</v>
      </c>
      <c r="O70" s="35" t="s">
        <v>229</v>
      </c>
      <c r="P70" s="35" t="s">
        <v>229</v>
      </c>
      <c r="Q70" s="35" t="s">
        <v>229</v>
      </c>
      <c r="R70" s="109"/>
      <c r="S70" s="101"/>
    </row>
    <row r="71" spans="1:19">
      <c r="A71" s="752"/>
      <c r="B71" s="754"/>
      <c r="C71" s="15"/>
      <c r="D71" s="22"/>
      <c r="E71" s="30">
        <v>4</v>
      </c>
      <c r="F71" s="38" t="s">
        <v>80</v>
      </c>
      <c r="G71" s="34" t="s">
        <v>214</v>
      </c>
      <c r="H71" s="95" t="s">
        <v>212</v>
      </c>
      <c r="I71" s="19">
        <v>22077000</v>
      </c>
      <c r="J71" s="34" t="s">
        <v>213</v>
      </c>
      <c r="K71" s="35" t="s">
        <v>229</v>
      </c>
      <c r="L71" s="35" t="s">
        <v>229</v>
      </c>
      <c r="M71" s="35" t="s">
        <v>229</v>
      </c>
      <c r="N71" s="35" t="s">
        <v>229</v>
      </c>
      <c r="O71" s="35" t="s">
        <v>229</v>
      </c>
      <c r="P71" s="35" t="s">
        <v>229</v>
      </c>
      <c r="Q71" s="35" t="s">
        <v>229</v>
      </c>
      <c r="R71" s="109"/>
      <c r="S71" s="101"/>
    </row>
    <row r="72" spans="1:19">
      <c r="A72" s="752"/>
      <c r="B72" s="754"/>
      <c r="C72" s="15"/>
      <c r="D72" s="22"/>
      <c r="E72" s="30">
        <v>5</v>
      </c>
      <c r="F72" s="38" t="s">
        <v>81</v>
      </c>
      <c r="G72" s="34" t="s">
        <v>214</v>
      </c>
      <c r="H72" s="95" t="s">
        <v>212</v>
      </c>
      <c r="I72" s="19">
        <v>22077000</v>
      </c>
      <c r="J72" s="34" t="s">
        <v>213</v>
      </c>
      <c r="K72" s="35" t="s">
        <v>229</v>
      </c>
      <c r="L72" s="35" t="s">
        <v>229</v>
      </c>
      <c r="M72" s="35" t="s">
        <v>229</v>
      </c>
      <c r="N72" s="35" t="s">
        <v>229</v>
      </c>
      <c r="O72" s="35" t="s">
        <v>229</v>
      </c>
      <c r="P72" s="35" t="s">
        <v>229</v>
      </c>
      <c r="Q72" s="35" t="s">
        <v>229</v>
      </c>
      <c r="R72" s="109"/>
      <c r="S72" s="101"/>
    </row>
    <row r="73" spans="1:19" ht="14.4" thickBot="1">
      <c r="A73" s="752"/>
      <c r="B73" s="754"/>
      <c r="C73" s="15"/>
      <c r="D73" s="22"/>
      <c r="E73" s="30"/>
      <c r="F73" s="38"/>
      <c r="G73" s="34"/>
      <c r="H73" s="95"/>
      <c r="I73" s="19"/>
      <c r="J73" s="34"/>
      <c r="K73" s="21"/>
      <c r="L73" s="21"/>
      <c r="M73" s="21"/>
      <c r="N73" s="21"/>
      <c r="O73" s="21"/>
      <c r="P73" s="21"/>
      <c r="Q73" s="39"/>
      <c r="R73" s="109"/>
      <c r="S73" s="101"/>
    </row>
    <row r="74" spans="1:19" ht="14.4" thickBot="1">
      <c r="A74" s="40" t="s">
        <v>17</v>
      </c>
      <c r="B74" s="41"/>
      <c r="C74" s="41"/>
      <c r="D74" s="41"/>
      <c r="E74" s="41"/>
      <c r="F74" s="41"/>
      <c r="G74" s="41"/>
      <c r="H74" s="41"/>
      <c r="I74" s="42">
        <f>SUM(I8:I73)</f>
        <v>2345471000</v>
      </c>
      <c r="J74" s="43"/>
      <c r="K74" s="43"/>
      <c r="L74" s="43"/>
      <c r="M74" s="43"/>
      <c r="N74" s="43"/>
      <c r="O74" s="43"/>
      <c r="P74" s="43"/>
      <c r="Q74" s="110"/>
      <c r="R74" s="111"/>
      <c r="S74" s="102"/>
    </row>
    <row r="75" spans="1:19" ht="12.75" customHeight="1">
      <c r="A75" s="757">
        <v>2</v>
      </c>
      <c r="B75" s="745" t="s">
        <v>18</v>
      </c>
      <c r="C75" s="45">
        <v>1</v>
      </c>
      <c r="D75" s="46" t="s">
        <v>206</v>
      </c>
      <c r="E75" s="47">
        <v>1</v>
      </c>
      <c r="F75" s="48" t="s">
        <v>82</v>
      </c>
      <c r="G75" s="13" t="s">
        <v>214</v>
      </c>
      <c r="H75" s="13" t="s">
        <v>212</v>
      </c>
      <c r="I75" s="12">
        <v>117723000</v>
      </c>
      <c r="J75" s="13" t="s">
        <v>220</v>
      </c>
      <c r="K75" s="35" t="s">
        <v>229</v>
      </c>
      <c r="L75" s="35" t="s">
        <v>229</v>
      </c>
      <c r="M75" s="35" t="s">
        <v>229</v>
      </c>
      <c r="N75" s="35" t="s">
        <v>229</v>
      </c>
      <c r="O75" s="35" t="s">
        <v>229</v>
      </c>
      <c r="P75" s="35" t="s">
        <v>229</v>
      </c>
      <c r="Q75" s="14" t="s">
        <v>229</v>
      </c>
      <c r="R75" s="107"/>
      <c r="S75" s="99"/>
    </row>
    <row r="76" spans="1:19" ht="12.75" customHeight="1">
      <c r="A76" s="758"/>
      <c r="B76" s="746"/>
      <c r="C76" s="28"/>
      <c r="D76" s="49"/>
      <c r="E76" s="50">
        <v>2</v>
      </c>
      <c r="F76" s="51" t="s">
        <v>83</v>
      </c>
      <c r="G76" s="20" t="s">
        <v>214</v>
      </c>
      <c r="H76" s="20" t="s">
        <v>212</v>
      </c>
      <c r="I76" s="36">
        <v>50476000</v>
      </c>
      <c r="J76" s="34" t="s">
        <v>220</v>
      </c>
      <c r="K76" s="35" t="s">
        <v>229</v>
      </c>
      <c r="L76" s="35" t="s">
        <v>229</v>
      </c>
      <c r="M76" s="35" t="s">
        <v>229</v>
      </c>
      <c r="N76" s="35" t="s">
        <v>229</v>
      </c>
      <c r="O76" s="35" t="s">
        <v>229</v>
      </c>
      <c r="P76" s="35" t="s">
        <v>229</v>
      </c>
      <c r="Q76" s="35" t="s">
        <v>229</v>
      </c>
      <c r="R76" s="109"/>
      <c r="S76" s="101"/>
    </row>
    <row r="77" spans="1:19" ht="12.75" customHeight="1">
      <c r="A77" s="758"/>
      <c r="B77" s="746"/>
      <c r="C77" s="28"/>
      <c r="E77" s="50">
        <v>3</v>
      </c>
      <c r="F77" s="51" t="s">
        <v>84</v>
      </c>
      <c r="G77" s="34" t="s">
        <v>214</v>
      </c>
      <c r="H77" s="34" t="s">
        <v>212</v>
      </c>
      <c r="I77" s="36">
        <v>95765000</v>
      </c>
      <c r="J77" s="34" t="s">
        <v>220</v>
      </c>
      <c r="K77" s="35" t="s">
        <v>229</v>
      </c>
      <c r="L77" s="35" t="s">
        <v>229</v>
      </c>
      <c r="M77" s="35" t="s">
        <v>229</v>
      </c>
      <c r="N77" s="35" t="s">
        <v>229</v>
      </c>
      <c r="O77" s="35" t="s">
        <v>229</v>
      </c>
      <c r="P77" s="35" t="s">
        <v>229</v>
      </c>
      <c r="Q77" s="35" t="s">
        <v>229</v>
      </c>
      <c r="R77" s="109"/>
      <c r="S77" s="101"/>
    </row>
    <row r="78" spans="1:19" ht="12.75" customHeight="1">
      <c r="A78" s="758"/>
      <c r="B78" s="746"/>
      <c r="C78" s="28"/>
      <c r="D78" s="49"/>
      <c r="E78" s="50">
        <v>4</v>
      </c>
      <c r="F78" s="51" t="s">
        <v>85</v>
      </c>
      <c r="G78" s="34" t="s">
        <v>214</v>
      </c>
      <c r="H78" s="34" t="s">
        <v>212</v>
      </c>
      <c r="I78" s="36">
        <v>81568000</v>
      </c>
      <c r="J78" s="34" t="s">
        <v>220</v>
      </c>
      <c r="K78" s="35" t="s">
        <v>229</v>
      </c>
      <c r="L78" s="35" t="s">
        <v>229</v>
      </c>
      <c r="M78" s="35" t="s">
        <v>229</v>
      </c>
      <c r="N78" s="35" t="s">
        <v>229</v>
      </c>
      <c r="O78" s="35" t="s">
        <v>229</v>
      </c>
      <c r="P78" s="35" t="s">
        <v>229</v>
      </c>
      <c r="Q78" s="35" t="s">
        <v>229</v>
      </c>
      <c r="R78" s="109"/>
      <c r="S78" s="101"/>
    </row>
    <row r="79" spans="1:19" ht="12.75" customHeight="1">
      <c r="A79" s="758"/>
      <c r="B79" s="746"/>
      <c r="C79" s="28"/>
      <c r="D79" s="49"/>
      <c r="E79" s="50">
        <v>5</v>
      </c>
      <c r="F79" s="51" t="s">
        <v>86</v>
      </c>
      <c r="G79" s="34" t="s">
        <v>214</v>
      </c>
      <c r="H79" s="34" t="s">
        <v>212</v>
      </c>
      <c r="I79" s="36">
        <v>117168000</v>
      </c>
      <c r="J79" s="34" t="s">
        <v>220</v>
      </c>
      <c r="K79" s="35" t="s">
        <v>229</v>
      </c>
      <c r="L79" s="35" t="s">
        <v>229</v>
      </c>
      <c r="M79" s="35" t="s">
        <v>229</v>
      </c>
      <c r="N79" s="35" t="s">
        <v>229</v>
      </c>
      <c r="O79" s="35" t="s">
        <v>229</v>
      </c>
      <c r="P79" s="35" t="s">
        <v>229</v>
      </c>
      <c r="Q79" s="35" t="s">
        <v>229</v>
      </c>
      <c r="R79" s="109"/>
      <c r="S79" s="101"/>
    </row>
    <row r="80" spans="1:19" ht="12.75" customHeight="1">
      <c r="A80" s="758"/>
      <c r="B80" s="746"/>
      <c r="C80" s="15"/>
      <c r="D80" s="1"/>
      <c r="E80" s="50">
        <v>6</v>
      </c>
      <c r="F80" s="51" t="s">
        <v>87</v>
      </c>
      <c r="G80" s="34" t="s">
        <v>214</v>
      </c>
      <c r="H80" s="34" t="s">
        <v>212</v>
      </c>
      <c r="I80" s="36">
        <v>24636000</v>
      </c>
      <c r="J80" s="34" t="s">
        <v>220</v>
      </c>
      <c r="K80" s="35" t="s">
        <v>229</v>
      </c>
      <c r="L80" s="35" t="s">
        <v>229</v>
      </c>
      <c r="M80" s="35" t="s">
        <v>229</v>
      </c>
      <c r="N80" s="35" t="s">
        <v>229</v>
      </c>
      <c r="O80" s="35" t="s">
        <v>229</v>
      </c>
      <c r="P80" s="35" t="s">
        <v>229</v>
      </c>
      <c r="Q80" s="35" t="s">
        <v>229</v>
      </c>
      <c r="R80" s="109"/>
      <c r="S80" s="101"/>
    </row>
    <row r="81" spans="1:21" ht="12.75" customHeight="1">
      <c r="A81" s="758"/>
      <c r="B81" s="746"/>
      <c r="C81" s="28"/>
      <c r="D81" s="49"/>
      <c r="E81" s="50">
        <v>7</v>
      </c>
      <c r="F81" s="51" t="s">
        <v>88</v>
      </c>
      <c r="G81" s="34" t="s">
        <v>214</v>
      </c>
      <c r="H81" s="34" t="s">
        <v>212</v>
      </c>
      <c r="I81" s="36">
        <v>140948000</v>
      </c>
      <c r="J81" s="34" t="s">
        <v>220</v>
      </c>
      <c r="K81" s="35" t="s">
        <v>229</v>
      </c>
      <c r="L81" s="35" t="s">
        <v>229</v>
      </c>
      <c r="M81" s="35" t="s">
        <v>229</v>
      </c>
      <c r="N81" s="35" t="s">
        <v>229</v>
      </c>
      <c r="O81" s="35" t="s">
        <v>229</v>
      </c>
      <c r="P81" s="35" t="s">
        <v>229</v>
      </c>
      <c r="Q81" s="35" t="s">
        <v>229</v>
      </c>
      <c r="R81" s="109"/>
      <c r="S81" s="101"/>
    </row>
    <row r="82" spans="1:21" ht="12.75" customHeight="1">
      <c r="A82" s="758"/>
      <c r="B82" s="746"/>
      <c r="C82" s="28"/>
      <c r="D82" s="49"/>
      <c r="E82" s="50">
        <v>8</v>
      </c>
      <c r="F82" s="51" t="s">
        <v>89</v>
      </c>
      <c r="G82" s="34" t="s">
        <v>214</v>
      </c>
      <c r="H82" s="34" t="s">
        <v>212</v>
      </c>
      <c r="I82" s="36">
        <v>0</v>
      </c>
      <c r="J82" s="34" t="s">
        <v>236</v>
      </c>
      <c r="K82" s="35" t="s">
        <v>229</v>
      </c>
      <c r="L82" s="35" t="s">
        <v>229</v>
      </c>
      <c r="M82" s="35" t="s">
        <v>229</v>
      </c>
      <c r="N82" s="35" t="s">
        <v>229</v>
      </c>
      <c r="O82" s="35" t="s">
        <v>229</v>
      </c>
      <c r="P82" s="35" t="s">
        <v>229</v>
      </c>
      <c r="Q82" s="35"/>
      <c r="R82" s="109"/>
      <c r="S82" s="91"/>
    </row>
    <row r="83" spans="1:21" ht="12.75" customHeight="1">
      <c r="A83" s="758"/>
      <c r="B83" s="746"/>
      <c r="C83" s="28"/>
      <c r="D83" s="49"/>
      <c r="E83" s="50">
        <v>9</v>
      </c>
      <c r="F83" s="51" t="s">
        <v>90</v>
      </c>
      <c r="G83" s="34" t="s">
        <v>214</v>
      </c>
      <c r="H83" s="34" t="s">
        <v>212</v>
      </c>
      <c r="I83" s="36">
        <v>0</v>
      </c>
      <c r="J83" s="34" t="s">
        <v>236</v>
      </c>
      <c r="K83" s="35" t="s">
        <v>229</v>
      </c>
      <c r="L83" s="35" t="s">
        <v>229</v>
      </c>
      <c r="M83" s="35" t="s">
        <v>229</v>
      </c>
      <c r="N83" s="35" t="s">
        <v>229</v>
      </c>
      <c r="O83" s="35" t="s">
        <v>229</v>
      </c>
      <c r="P83" s="35" t="s">
        <v>229</v>
      </c>
      <c r="Q83" s="35"/>
      <c r="R83" s="109"/>
      <c r="S83" s="101"/>
    </row>
    <row r="84" spans="1:21" ht="12.75" customHeight="1">
      <c r="A84" s="758"/>
      <c r="B84" s="746"/>
      <c r="C84" s="28"/>
      <c r="D84" s="49"/>
      <c r="E84" s="50">
        <v>10</v>
      </c>
      <c r="F84" s="51" t="s">
        <v>91</v>
      </c>
      <c r="G84" s="34" t="s">
        <v>214</v>
      </c>
      <c r="H84" s="34" t="s">
        <v>212</v>
      </c>
      <c r="I84" s="36">
        <v>0</v>
      </c>
      <c r="J84" s="34" t="s">
        <v>236</v>
      </c>
      <c r="K84" s="35" t="s">
        <v>229</v>
      </c>
      <c r="L84" s="35" t="s">
        <v>229</v>
      </c>
      <c r="M84" s="35" t="s">
        <v>229</v>
      </c>
      <c r="N84" s="35" t="s">
        <v>229</v>
      </c>
      <c r="O84" s="35" t="s">
        <v>229</v>
      </c>
      <c r="P84" s="35" t="s">
        <v>229</v>
      </c>
      <c r="Q84" s="35"/>
      <c r="R84" s="109"/>
      <c r="S84" s="101"/>
      <c r="U84" s="3"/>
    </row>
    <row r="85" spans="1:21" ht="12.75" customHeight="1">
      <c r="A85" s="758"/>
      <c r="B85" s="746"/>
      <c r="C85" s="15"/>
      <c r="D85" s="1"/>
      <c r="E85" s="50">
        <v>11</v>
      </c>
      <c r="F85" s="51" t="s">
        <v>92</v>
      </c>
      <c r="G85" s="34" t="s">
        <v>214</v>
      </c>
      <c r="H85" s="34" t="s">
        <v>212</v>
      </c>
      <c r="I85" s="36">
        <v>0</v>
      </c>
      <c r="J85" s="34" t="s">
        <v>236</v>
      </c>
      <c r="K85" s="35" t="s">
        <v>229</v>
      </c>
      <c r="L85" s="35" t="s">
        <v>229</v>
      </c>
      <c r="M85" s="35" t="s">
        <v>229</v>
      </c>
      <c r="N85" s="35" t="s">
        <v>229</v>
      </c>
      <c r="O85" s="35" t="s">
        <v>229</v>
      </c>
      <c r="P85" s="35" t="s">
        <v>229</v>
      </c>
      <c r="Q85" s="35"/>
      <c r="R85" s="109"/>
      <c r="S85" s="101"/>
    </row>
    <row r="86" spans="1:21" ht="12.75" customHeight="1">
      <c r="A86" s="758"/>
      <c r="B86" s="746"/>
      <c r="C86" s="28"/>
      <c r="D86" s="49"/>
      <c r="E86" s="50">
        <v>12</v>
      </c>
      <c r="F86" s="51" t="s">
        <v>93</v>
      </c>
      <c r="G86" s="34" t="s">
        <v>214</v>
      </c>
      <c r="H86" s="34" t="s">
        <v>212</v>
      </c>
      <c r="I86" s="36">
        <v>0</v>
      </c>
      <c r="J86" s="34" t="s">
        <v>236</v>
      </c>
      <c r="K86" s="35" t="s">
        <v>229</v>
      </c>
      <c r="L86" s="35" t="s">
        <v>229</v>
      </c>
      <c r="M86" s="35" t="s">
        <v>229</v>
      </c>
      <c r="N86" s="35" t="s">
        <v>229</v>
      </c>
      <c r="O86" s="35" t="s">
        <v>229</v>
      </c>
      <c r="P86" s="35" t="s">
        <v>229</v>
      </c>
      <c r="Q86" s="35"/>
      <c r="R86" s="109"/>
      <c r="S86" s="101"/>
    </row>
    <row r="87" spans="1:21" ht="12.75" customHeight="1">
      <c r="A87" s="758"/>
      <c r="B87" s="746"/>
      <c r="C87" s="28"/>
      <c r="D87" s="49"/>
      <c r="E87" s="50">
        <v>13</v>
      </c>
      <c r="F87" s="51" t="s">
        <v>122</v>
      </c>
      <c r="G87" s="34" t="s">
        <v>214</v>
      </c>
      <c r="H87" s="34" t="s">
        <v>212</v>
      </c>
      <c r="I87" s="36">
        <v>58582000</v>
      </c>
      <c r="J87" s="34" t="s">
        <v>220</v>
      </c>
      <c r="K87" s="35" t="s">
        <v>229</v>
      </c>
      <c r="L87" s="35" t="s">
        <v>229</v>
      </c>
      <c r="M87" s="35" t="s">
        <v>229</v>
      </c>
      <c r="N87" s="35" t="s">
        <v>229</v>
      </c>
      <c r="O87" s="35" t="s">
        <v>229</v>
      </c>
      <c r="P87" s="35" t="s">
        <v>229</v>
      </c>
      <c r="Q87" s="35" t="s">
        <v>229</v>
      </c>
      <c r="R87" s="109"/>
      <c r="S87" s="101"/>
    </row>
    <row r="88" spans="1:21" ht="12.75" customHeight="1">
      <c r="A88" s="758"/>
      <c r="B88" s="746"/>
      <c r="C88" s="15"/>
      <c r="D88" s="1"/>
      <c r="E88" s="50">
        <v>14</v>
      </c>
      <c r="F88" s="51" t="s">
        <v>94</v>
      </c>
      <c r="G88" s="34" t="s">
        <v>214</v>
      </c>
      <c r="H88" s="34" t="s">
        <v>212</v>
      </c>
      <c r="I88" s="36">
        <v>85922000</v>
      </c>
      <c r="J88" s="34" t="s">
        <v>220</v>
      </c>
      <c r="K88" s="35" t="s">
        <v>229</v>
      </c>
      <c r="L88" s="35" t="s">
        <v>229</v>
      </c>
      <c r="M88" s="35" t="s">
        <v>229</v>
      </c>
      <c r="N88" s="35" t="s">
        <v>229</v>
      </c>
      <c r="O88" s="35" t="s">
        <v>229</v>
      </c>
      <c r="P88" s="35" t="s">
        <v>229</v>
      </c>
      <c r="Q88" s="35" t="s">
        <v>229</v>
      </c>
      <c r="R88" s="109"/>
      <c r="S88" s="101"/>
    </row>
    <row r="89" spans="1:21" ht="12.75" customHeight="1">
      <c r="A89" s="758"/>
      <c r="B89" s="746"/>
      <c r="C89" s="28"/>
      <c r="D89" s="1"/>
      <c r="E89" s="50">
        <v>15</v>
      </c>
      <c r="F89" s="51" t="s">
        <v>95</v>
      </c>
      <c r="G89" s="34" t="s">
        <v>214</v>
      </c>
      <c r="H89" s="34" t="s">
        <v>212</v>
      </c>
      <c r="I89" s="36">
        <v>16917000</v>
      </c>
      <c r="J89" s="34" t="s">
        <v>220</v>
      </c>
      <c r="K89" s="35" t="s">
        <v>229</v>
      </c>
      <c r="L89" s="35" t="s">
        <v>229</v>
      </c>
      <c r="M89" s="35" t="s">
        <v>229</v>
      </c>
      <c r="N89" s="98"/>
      <c r="O89" s="98"/>
      <c r="P89" s="98"/>
      <c r="Q89" s="35" t="s">
        <v>229</v>
      </c>
      <c r="R89" s="109"/>
      <c r="S89" s="91"/>
    </row>
    <row r="90" spans="1:21" ht="12.75" customHeight="1">
      <c r="A90" s="758"/>
      <c r="B90" s="746"/>
      <c r="C90" s="28"/>
      <c r="D90" s="1"/>
      <c r="E90" s="50">
        <v>16</v>
      </c>
      <c r="F90" s="51" t="s">
        <v>96</v>
      </c>
      <c r="G90" s="34" t="s">
        <v>214</v>
      </c>
      <c r="H90" s="34" t="s">
        <v>212</v>
      </c>
      <c r="I90" s="36">
        <v>0</v>
      </c>
      <c r="J90" s="34" t="s">
        <v>236</v>
      </c>
      <c r="K90" s="35" t="s">
        <v>229</v>
      </c>
      <c r="L90" s="35" t="s">
        <v>229</v>
      </c>
      <c r="M90" s="35" t="s">
        <v>229</v>
      </c>
      <c r="N90" s="35" t="s">
        <v>229</v>
      </c>
      <c r="O90" s="35" t="s">
        <v>229</v>
      </c>
      <c r="P90" s="35" t="s">
        <v>229</v>
      </c>
      <c r="Q90" s="35"/>
      <c r="R90" s="109"/>
      <c r="S90" s="101"/>
    </row>
    <row r="91" spans="1:21" ht="12.75" customHeight="1">
      <c r="A91" s="758"/>
      <c r="B91" s="746"/>
      <c r="C91" s="15"/>
      <c r="D91" s="1"/>
      <c r="E91" s="50">
        <v>17</v>
      </c>
      <c r="F91" s="51" t="s">
        <v>97</v>
      </c>
      <c r="G91" s="34" t="s">
        <v>214</v>
      </c>
      <c r="H91" s="34" t="s">
        <v>212</v>
      </c>
      <c r="I91" s="36">
        <v>0</v>
      </c>
      <c r="J91" s="34" t="s">
        <v>236</v>
      </c>
      <c r="K91" s="35" t="s">
        <v>229</v>
      </c>
      <c r="L91" s="35" t="s">
        <v>229</v>
      </c>
      <c r="M91" s="35" t="s">
        <v>229</v>
      </c>
      <c r="N91" s="35" t="s">
        <v>229</v>
      </c>
      <c r="O91" s="35" t="s">
        <v>229</v>
      </c>
      <c r="P91" s="35" t="s">
        <v>229</v>
      </c>
      <c r="Q91" s="35"/>
      <c r="R91" s="109"/>
      <c r="S91" s="91"/>
    </row>
    <row r="92" spans="1:21" ht="12.75" customHeight="1">
      <c r="A92" s="758"/>
      <c r="B92" s="746"/>
      <c r="C92" s="28"/>
      <c r="D92" s="1"/>
      <c r="E92" s="50">
        <v>18</v>
      </c>
      <c r="F92" s="51" t="s">
        <v>98</v>
      </c>
      <c r="G92" s="34" t="s">
        <v>214</v>
      </c>
      <c r="H92" s="34" t="s">
        <v>212</v>
      </c>
      <c r="I92" s="36">
        <v>0</v>
      </c>
      <c r="J92" s="34" t="s">
        <v>236</v>
      </c>
      <c r="K92" s="35" t="s">
        <v>229</v>
      </c>
      <c r="L92" s="35" t="s">
        <v>229</v>
      </c>
      <c r="M92" s="35" t="s">
        <v>229</v>
      </c>
      <c r="N92" s="35" t="s">
        <v>229</v>
      </c>
      <c r="O92" s="35" t="s">
        <v>229</v>
      </c>
      <c r="P92" s="35" t="s">
        <v>229</v>
      </c>
      <c r="Q92" s="35"/>
      <c r="R92" s="109"/>
      <c r="S92" s="101"/>
    </row>
    <row r="93" spans="1:21" ht="12.75" customHeight="1">
      <c r="A93" s="758"/>
      <c r="B93" s="746"/>
      <c r="C93" s="28"/>
      <c r="D93" s="1"/>
      <c r="E93" s="50">
        <v>19</v>
      </c>
      <c r="F93" s="51" t="s">
        <v>99</v>
      </c>
      <c r="G93" s="34" t="s">
        <v>214</v>
      </c>
      <c r="H93" s="34" t="s">
        <v>212</v>
      </c>
      <c r="I93" s="36">
        <v>0</v>
      </c>
      <c r="J93" s="34" t="s">
        <v>236</v>
      </c>
      <c r="K93" s="35" t="s">
        <v>229</v>
      </c>
      <c r="L93" s="35" t="s">
        <v>229</v>
      </c>
      <c r="M93" s="35" t="s">
        <v>229</v>
      </c>
      <c r="N93" s="35" t="s">
        <v>229</v>
      </c>
      <c r="O93" s="35" t="s">
        <v>229</v>
      </c>
      <c r="P93" s="35" t="s">
        <v>229</v>
      </c>
      <c r="Q93" s="35"/>
      <c r="R93" s="109"/>
      <c r="S93" s="101"/>
    </row>
    <row r="94" spans="1:21" ht="12.75" customHeight="1">
      <c r="A94" s="758"/>
      <c r="B94" s="746"/>
      <c r="C94" s="15"/>
      <c r="D94" s="1"/>
      <c r="E94" s="50">
        <v>20</v>
      </c>
      <c r="F94" s="51" t="s">
        <v>100</v>
      </c>
      <c r="G94" s="34" t="s">
        <v>214</v>
      </c>
      <c r="H94" s="34" t="s">
        <v>212</v>
      </c>
      <c r="I94" s="36">
        <v>0</v>
      </c>
      <c r="J94" s="34" t="s">
        <v>236</v>
      </c>
      <c r="K94" s="35" t="s">
        <v>229</v>
      </c>
      <c r="L94" s="35" t="s">
        <v>229</v>
      </c>
      <c r="M94" s="35" t="s">
        <v>229</v>
      </c>
      <c r="N94" s="35" t="s">
        <v>229</v>
      </c>
      <c r="O94" s="35" t="s">
        <v>229</v>
      </c>
      <c r="P94" s="35" t="s">
        <v>229</v>
      </c>
      <c r="Q94" s="35"/>
      <c r="R94" s="109"/>
      <c r="S94" s="91"/>
    </row>
    <row r="95" spans="1:21" ht="12.75" customHeight="1">
      <c r="A95" s="758"/>
      <c r="B95" s="746"/>
      <c r="C95" s="15"/>
      <c r="D95" s="53"/>
      <c r="E95" s="50">
        <v>21</v>
      </c>
      <c r="F95" s="51" t="s">
        <v>101</v>
      </c>
      <c r="G95" s="34" t="s">
        <v>214</v>
      </c>
      <c r="H95" s="34" t="s">
        <v>212</v>
      </c>
      <c r="I95" s="36">
        <v>0</v>
      </c>
      <c r="J95" s="34" t="s">
        <v>236</v>
      </c>
      <c r="K95" s="35" t="s">
        <v>229</v>
      </c>
      <c r="L95" s="35" t="s">
        <v>229</v>
      </c>
      <c r="M95" s="35" t="s">
        <v>229</v>
      </c>
      <c r="N95" s="35" t="s">
        <v>229</v>
      </c>
      <c r="O95" s="35" t="s">
        <v>229</v>
      </c>
      <c r="P95" s="35" t="s">
        <v>229</v>
      </c>
      <c r="Q95" s="35"/>
      <c r="R95" s="109"/>
      <c r="S95" s="91"/>
    </row>
    <row r="96" spans="1:21" ht="12.75" customHeight="1">
      <c r="A96" s="758"/>
      <c r="B96" s="746"/>
      <c r="C96" s="15"/>
      <c r="D96" s="1"/>
      <c r="E96" s="50">
        <v>22</v>
      </c>
      <c r="F96" s="51" t="s">
        <v>102</v>
      </c>
      <c r="G96" s="34" t="s">
        <v>214</v>
      </c>
      <c r="H96" s="34" t="s">
        <v>212</v>
      </c>
      <c r="I96" s="36">
        <v>117324000</v>
      </c>
      <c r="J96" s="34" t="s">
        <v>220</v>
      </c>
      <c r="K96" s="35" t="s">
        <v>229</v>
      </c>
      <c r="L96" s="98"/>
      <c r="M96" s="35" t="s">
        <v>229</v>
      </c>
      <c r="N96" s="98"/>
      <c r="O96" s="35" t="s">
        <v>229</v>
      </c>
      <c r="P96" s="98"/>
      <c r="Q96" s="35" t="s">
        <v>229</v>
      </c>
      <c r="R96" s="109"/>
      <c r="S96" s="91"/>
    </row>
    <row r="97" spans="1:19" ht="12.75" customHeight="1">
      <c r="A97" s="758"/>
      <c r="B97" s="746"/>
      <c r="C97" s="15"/>
      <c r="D97" s="1"/>
      <c r="E97" s="50">
        <v>23</v>
      </c>
      <c r="F97" s="51" t="s">
        <v>326</v>
      </c>
      <c r="G97" s="34" t="s">
        <v>214</v>
      </c>
      <c r="H97" s="34" t="s">
        <v>212</v>
      </c>
      <c r="I97" s="36">
        <v>16917000</v>
      </c>
      <c r="J97" s="34" t="s">
        <v>220</v>
      </c>
      <c r="K97" s="35" t="s">
        <v>229</v>
      </c>
      <c r="L97" s="35" t="s">
        <v>229</v>
      </c>
      <c r="M97" s="35" t="s">
        <v>229</v>
      </c>
      <c r="N97" s="98"/>
      <c r="O97" s="98"/>
      <c r="P97" s="98"/>
      <c r="Q97" s="35" t="s">
        <v>229</v>
      </c>
      <c r="R97" s="109"/>
      <c r="S97" s="91"/>
    </row>
    <row r="98" spans="1:19" ht="12.75" customHeight="1">
      <c r="A98" s="758"/>
      <c r="B98" s="746"/>
      <c r="C98" s="15"/>
      <c r="D98" s="1"/>
      <c r="E98" s="50">
        <v>24</v>
      </c>
      <c r="F98" s="51" t="s">
        <v>104</v>
      </c>
      <c r="G98" s="34" t="s">
        <v>214</v>
      </c>
      <c r="H98" s="34" t="s">
        <v>212</v>
      </c>
      <c r="I98" s="36">
        <v>0</v>
      </c>
      <c r="J98" s="34" t="s">
        <v>236</v>
      </c>
      <c r="K98" s="35" t="s">
        <v>229</v>
      </c>
      <c r="L98" s="35" t="s">
        <v>229</v>
      </c>
      <c r="M98" s="35" t="s">
        <v>229</v>
      </c>
      <c r="N98" s="35" t="s">
        <v>229</v>
      </c>
      <c r="O98" s="35" t="s">
        <v>229</v>
      </c>
      <c r="P98" s="35" t="s">
        <v>229</v>
      </c>
      <c r="Q98" s="35"/>
      <c r="R98" s="109"/>
      <c r="S98" s="101"/>
    </row>
    <row r="99" spans="1:19" ht="12.75" customHeight="1">
      <c r="A99" s="758"/>
      <c r="B99" s="746"/>
      <c r="C99" s="15"/>
      <c r="D99" s="1"/>
      <c r="E99" s="50">
        <v>25</v>
      </c>
      <c r="F99" s="51" t="s">
        <v>105</v>
      </c>
      <c r="G99" s="34" t="s">
        <v>214</v>
      </c>
      <c r="H99" s="34" t="s">
        <v>212</v>
      </c>
      <c r="I99" s="36">
        <v>86576000</v>
      </c>
      <c r="J99" s="34" t="s">
        <v>220</v>
      </c>
      <c r="K99" s="35" t="s">
        <v>229</v>
      </c>
      <c r="L99" s="35" t="s">
        <v>229</v>
      </c>
      <c r="M99" s="35" t="s">
        <v>229</v>
      </c>
      <c r="N99" s="35" t="s">
        <v>229</v>
      </c>
      <c r="O99" s="35" t="s">
        <v>229</v>
      </c>
      <c r="P99" s="35" t="s">
        <v>229</v>
      </c>
      <c r="Q99" s="35" t="s">
        <v>229</v>
      </c>
      <c r="R99" s="109"/>
      <c r="S99" s="101"/>
    </row>
    <row r="100" spans="1:19" ht="12.75" customHeight="1">
      <c r="A100" s="758"/>
      <c r="B100" s="746"/>
      <c r="C100" s="15"/>
      <c r="D100" s="1"/>
      <c r="E100" s="50">
        <v>26</v>
      </c>
      <c r="F100" s="51" t="s">
        <v>106</v>
      </c>
      <c r="G100" s="34" t="s">
        <v>214</v>
      </c>
      <c r="H100" s="34" t="s">
        <v>212</v>
      </c>
      <c r="I100" s="36">
        <v>0</v>
      </c>
      <c r="J100" s="34" t="s">
        <v>236</v>
      </c>
      <c r="K100" s="35" t="s">
        <v>229</v>
      </c>
      <c r="L100" s="35" t="s">
        <v>229</v>
      </c>
      <c r="M100" s="35" t="s">
        <v>229</v>
      </c>
      <c r="N100" s="35" t="s">
        <v>229</v>
      </c>
      <c r="O100" s="35" t="s">
        <v>229</v>
      </c>
      <c r="P100" s="35" t="s">
        <v>229</v>
      </c>
      <c r="Q100" s="35"/>
      <c r="R100" s="109"/>
      <c r="S100" s="101"/>
    </row>
    <row r="101" spans="1:19" ht="12.75" customHeight="1">
      <c r="A101" s="758"/>
      <c r="B101" s="746"/>
      <c r="C101" s="15"/>
      <c r="D101" s="1"/>
      <c r="E101" s="50">
        <v>27</v>
      </c>
      <c r="F101" s="51" t="s">
        <v>107</v>
      </c>
      <c r="G101" s="34" t="s">
        <v>214</v>
      </c>
      <c r="H101" s="34" t="s">
        <v>212</v>
      </c>
      <c r="I101" s="36">
        <v>27115000</v>
      </c>
      <c r="J101" s="20" t="s">
        <v>220</v>
      </c>
      <c r="K101" s="98"/>
      <c r="L101" s="98"/>
      <c r="M101" s="35" t="s">
        <v>229</v>
      </c>
      <c r="N101" s="35" t="s">
        <v>229</v>
      </c>
      <c r="O101" s="35" t="s">
        <v>229</v>
      </c>
      <c r="P101" s="98"/>
      <c r="Q101" s="35" t="s">
        <v>229</v>
      </c>
      <c r="R101" s="109"/>
      <c r="S101" s="101"/>
    </row>
    <row r="102" spans="1:19" ht="12.75" customHeight="1">
      <c r="A102" s="758"/>
      <c r="B102" s="746"/>
      <c r="C102" s="15"/>
      <c r="D102" s="1"/>
      <c r="E102" s="50">
        <v>28</v>
      </c>
      <c r="F102" s="51" t="s">
        <v>108</v>
      </c>
      <c r="G102" s="34" t="s">
        <v>214</v>
      </c>
      <c r="H102" s="34" t="s">
        <v>212</v>
      </c>
      <c r="I102" s="36">
        <v>12009000</v>
      </c>
      <c r="J102" s="20" t="s">
        <v>220</v>
      </c>
      <c r="K102" s="35" t="s">
        <v>229</v>
      </c>
      <c r="L102" s="98"/>
      <c r="M102" s="98"/>
      <c r="N102" s="98"/>
      <c r="O102" s="98"/>
      <c r="P102" s="98"/>
      <c r="Q102" s="35" t="s">
        <v>229</v>
      </c>
      <c r="R102" s="109"/>
      <c r="S102" s="91"/>
    </row>
    <row r="103" spans="1:19" ht="12.75" customHeight="1">
      <c r="A103" s="758"/>
      <c r="B103" s="746"/>
      <c r="C103" s="15"/>
      <c r="D103" s="1"/>
      <c r="E103" s="50">
        <v>29</v>
      </c>
      <c r="F103" s="51" t="s">
        <v>217</v>
      </c>
      <c r="G103" s="34" t="s">
        <v>214</v>
      </c>
      <c r="H103" s="34" t="s">
        <v>212</v>
      </c>
      <c r="I103" s="36">
        <v>32615000</v>
      </c>
      <c r="J103" s="20" t="s">
        <v>220</v>
      </c>
      <c r="K103" s="98"/>
      <c r="L103" s="35" t="s">
        <v>229</v>
      </c>
      <c r="M103" s="98"/>
      <c r="N103" s="98"/>
      <c r="O103" s="35" t="s">
        <v>229</v>
      </c>
      <c r="P103" s="98"/>
      <c r="Q103" s="35" t="s">
        <v>229</v>
      </c>
      <c r="R103" s="109"/>
      <c r="S103" s="101"/>
    </row>
    <row r="104" spans="1:19" ht="12.75" customHeight="1">
      <c r="A104" s="758"/>
      <c r="B104" s="746"/>
      <c r="C104" s="15"/>
      <c r="D104" s="1"/>
      <c r="E104" s="50">
        <v>30</v>
      </c>
      <c r="F104" s="51" t="s">
        <v>109</v>
      </c>
      <c r="G104" s="34" t="s">
        <v>214</v>
      </c>
      <c r="H104" s="34" t="s">
        <v>212</v>
      </c>
      <c r="I104" s="36">
        <v>49275000</v>
      </c>
      <c r="J104" s="20" t="s">
        <v>220</v>
      </c>
      <c r="K104" s="35" t="s">
        <v>229</v>
      </c>
      <c r="L104" s="35" t="s">
        <v>229</v>
      </c>
      <c r="M104" s="35" t="s">
        <v>229</v>
      </c>
      <c r="N104" s="35" t="s">
        <v>229</v>
      </c>
      <c r="O104" s="35" t="s">
        <v>229</v>
      </c>
      <c r="P104" s="35" t="s">
        <v>229</v>
      </c>
      <c r="Q104" s="35" t="s">
        <v>229</v>
      </c>
      <c r="R104" s="109"/>
      <c r="S104" s="101"/>
    </row>
    <row r="105" spans="1:19" ht="12.75" customHeight="1">
      <c r="A105" s="758"/>
      <c r="B105" s="746"/>
      <c r="C105" s="15"/>
      <c r="D105" s="1"/>
      <c r="E105" s="50">
        <v>31</v>
      </c>
      <c r="F105" s="51" t="s">
        <v>218</v>
      </c>
      <c r="G105" s="34" t="s">
        <v>214</v>
      </c>
      <c r="H105" s="34" t="s">
        <v>212</v>
      </c>
      <c r="I105" s="36">
        <v>49275000</v>
      </c>
      <c r="J105" s="20" t="s">
        <v>220</v>
      </c>
      <c r="K105" s="35" t="s">
        <v>229</v>
      </c>
      <c r="L105" s="35" t="s">
        <v>229</v>
      </c>
      <c r="M105" s="35" t="s">
        <v>229</v>
      </c>
      <c r="N105" s="35" t="s">
        <v>229</v>
      </c>
      <c r="O105" s="35" t="s">
        <v>229</v>
      </c>
      <c r="P105" s="35" t="s">
        <v>229</v>
      </c>
      <c r="Q105" s="35" t="s">
        <v>229</v>
      </c>
      <c r="R105" s="109"/>
      <c r="S105" s="101"/>
    </row>
    <row r="106" spans="1:19" ht="12.75" customHeight="1">
      <c r="A106" s="758"/>
      <c r="B106" s="746"/>
      <c r="C106" s="15"/>
      <c r="D106" s="1"/>
      <c r="E106" s="50">
        <v>32</v>
      </c>
      <c r="F106" s="51" t="s">
        <v>110</v>
      </c>
      <c r="G106" s="34" t="s">
        <v>214</v>
      </c>
      <c r="H106" s="34" t="s">
        <v>212</v>
      </c>
      <c r="I106" s="36">
        <v>0</v>
      </c>
      <c r="J106" s="34" t="s">
        <v>236</v>
      </c>
      <c r="K106" s="35" t="s">
        <v>229</v>
      </c>
      <c r="L106" s="35" t="s">
        <v>229</v>
      </c>
      <c r="M106" s="35" t="s">
        <v>229</v>
      </c>
      <c r="N106" s="35" t="s">
        <v>229</v>
      </c>
      <c r="O106" s="35" t="s">
        <v>229</v>
      </c>
      <c r="P106" s="35" t="s">
        <v>229</v>
      </c>
      <c r="Q106" s="35"/>
      <c r="R106" s="109"/>
      <c r="S106" s="91"/>
    </row>
    <row r="107" spans="1:19" ht="12.75" customHeight="1">
      <c r="A107" s="758"/>
      <c r="B107" s="746"/>
      <c r="C107" s="15"/>
      <c r="D107" s="1"/>
      <c r="E107" s="50">
        <v>33</v>
      </c>
      <c r="F107" s="51" t="s">
        <v>111</v>
      </c>
      <c r="G107" s="34" t="s">
        <v>214</v>
      </c>
      <c r="H107" s="34" t="s">
        <v>212</v>
      </c>
      <c r="I107" s="36">
        <v>0</v>
      </c>
      <c r="J107" s="34" t="s">
        <v>236</v>
      </c>
      <c r="K107" s="35" t="s">
        <v>229</v>
      </c>
      <c r="L107" s="35" t="s">
        <v>229</v>
      </c>
      <c r="M107" s="35" t="s">
        <v>229</v>
      </c>
      <c r="N107" s="35" t="s">
        <v>229</v>
      </c>
      <c r="O107" s="35" t="s">
        <v>229</v>
      </c>
      <c r="P107" s="35" t="s">
        <v>229</v>
      </c>
      <c r="Q107" s="35"/>
      <c r="R107" s="109"/>
      <c r="S107" s="101"/>
    </row>
    <row r="108" spans="1:19" ht="12.75" customHeight="1">
      <c r="A108" s="758"/>
      <c r="B108" s="746"/>
      <c r="C108" s="15"/>
      <c r="D108" s="1"/>
      <c r="E108" s="50">
        <v>34</v>
      </c>
      <c r="F108" s="51" t="s">
        <v>219</v>
      </c>
      <c r="G108" s="34" t="s">
        <v>214</v>
      </c>
      <c r="H108" s="34" t="s">
        <v>212</v>
      </c>
      <c r="I108" s="36">
        <v>0</v>
      </c>
      <c r="J108" s="34" t="s">
        <v>236</v>
      </c>
      <c r="K108" s="35" t="s">
        <v>229</v>
      </c>
      <c r="L108" s="35" t="s">
        <v>229</v>
      </c>
      <c r="M108" s="35" t="s">
        <v>229</v>
      </c>
      <c r="N108" s="35" t="s">
        <v>229</v>
      </c>
      <c r="O108" s="35" t="s">
        <v>229</v>
      </c>
      <c r="P108" s="35" t="s">
        <v>229</v>
      </c>
      <c r="Q108" s="35"/>
      <c r="R108" s="109"/>
      <c r="S108" s="91"/>
    </row>
    <row r="109" spans="1:19" ht="12.75" customHeight="1">
      <c r="A109" s="758"/>
      <c r="B109" s="746"/>
      <c r="C109" s="15"/>
      <c r="D109" s="1"/>
      <c r="E109" s="50">
        <v>35</v>
      </c>
      <c r="F109" s="51" t="s">
        <v>112</v>
      </c>
      <c r="G109" s="34" t="s">
        <v>214</v>
      </c>
      <c r="H109" s="20" t="s">
        <v>212</v>
      </c>
      <c r="I109" s="19">
        <v>0</v>
      </c>
      <c r="J109" s="34" t="s">
        <v>236</v>
      </c>
      <c r="K109" s="35" t="s">
        <v>229</v>
      </c>
      <c r="L109" s="35" t="s">
        <v>229</v>
      </c>
      <c r="M109" s="35" t="s">
        <v>229</v>
      </c>
      <c r="N109" s="35" t="s">
        <v>229</v>
      </c>
      <c r="O109" s="35" t="s">
        <v>229</v>
      </c>
      <c r="P109" s="35" t="s">
        <v>229</v>
      </c>
      <c r="Q109" s="35"/>
      <c r="R109" s="108"/>
      <c r="S109" s="100"/>
    </row>
    <row r="110" spans="1:19" ht="12.75" customHeight="1">
      <c r="A110" s="758"/>
      <c r="B110" s="746"/>
      <c r="C110" s="15"/>
      <c r="D110" s="1"/>
      <c r="E110" s="50">
        <v>36</v>
      </c>
      <c r="F110" s="51" t="s">
        <v>113</v>
      </c>
      <c r="G110" s="34" t="s">
        <v>214</v>
      </c>
      <c r="H110" s="20" t="s">
        <v>212</v>
      </c>
      <c r="I110" s="19">
        <v>238907000</v>
      </c>
      <c r="J110" s="20" t="s">
        <v>220</v>
      </c>
      <c r="K110" s="98"/>
      <c r="L110" s="35" t="s">
        <v>229</v>
      </c>
      <c r="M110" s="98"/>
      <c r="N110" s="35" t="s">
        <v>229</v>
      </c>
      <c r="O110" s="98"/>
      <c r="P110" s="35" t="s">
        <v>229</v>
      </c>
      <c r="Q110" s="35" t="s">
        <v>229</v>
      </c>
      <c r="R110" s="108"/>
      <c r="S110" s="91"/>
    </row>
    <row r="111" spans="1:19" ht="12.75" customHeight="1">
      <c r="A111" s="758"/>
      <c r="B111" s="746"/>
      <c r="C111" s="15"/>
      <c r="D111" s="54"/>
      <c r="E111" s="50">
        <v>37</v>
      </c>
      <c r="F111" s="51" t="s">
        <v>114</v>
      </c>
      <c r="G111" s="34" t="s">
        <v>214</v>
      </c>
      <c r="H111" s="34" t="s">
        <v>212</v>
      </c>
      <c r="I111" s="19">
        <v>45171000</v>
      </c>
      <c r="J111" s="20" t="s">
        <v>220</v>
      </c>
      <c r="K111" s="98"/>
      <c r="L111" s="35" t="s">
        <v>229</v>
      </c>
      <c r="M111" s="98"/>
      <c r="N111" s="35" t="s">
        <v>229</v>
      </c>
      <c r="O111" s="98"/>
      <c r="P111" s="35" t="s">
        <v>229</v>
      </c>
      <c r="Q111" s="35" t="s">
        <v>229</v>
      </c>
      <c r="R111" s="108"/>
      <c r="S111" s="100"/>
    </row>
    <row r="112" spans="1:19" ht="12.75" customHeight="1">
      <c r="A112" s="758"/>
      <c r="B112" s="746"/>
      <c r="C112" s="15"/>
      <c r="D112" s="54"/>
      <c r="E112" s="50">
        <v>38</v>
      </c>
      <c r="F112" s="51" t="s">
        <v>115</v>
      </c>
      <c r="G112" s="34" t="s">
        <v>214</v>
      </c>
      <c r="H112" s="34" t="s">
        <v>212</v>
      </c>
      <c r="I112" s="19">
        <v>38852000</v>
      </c>
      <c r="J112" s="20" t="s">
        <v>220</v>
      </c>
      <c r="K112" s="35" t="s">
        <v>229</v>
      </c>
      <c r="L112" s="97"/>
      <c r="M112" s="35" t="s">
        <v>229</v>
      </c>
      <c r="N112" s="98"/>
      <c r="O112" s="35" t="s">
        <v>229</v>
      </c>
      <c r="P112" s="97"/>
      <c r="Q112" s="35" t="s">
        <v>229</v>
      </c>
      <c r="R112" s="108"/>
      <c r="S112" s="100"/>
    </row>
    <row r="113" spans="1:19" ht="12.75" customHeight="1">
      <c r="A113" s="758"/>
      <c r="B113" s="746"/>
      <c r="C113" s="15"/>
      <c r="D113" s="54"/>
      <c r="E113" s="50">
        <v>39</v>
      </c>
      <c r="F113" s="51" t="s">
        <v>116</v>
      </c>
      <c r="G113" s="34" t="s">
        <v>214</v>
      </c>
      <c r="H113" s="20" t="s">
        <v>212</v>
      </c>
      <c r="I113" s="19">
        <v>33944000</v>
      </c>
      <c r="J113" s="20" t="s">
        <v>220</v>
      </c>
      <c r="K113" s="35" t="s">
        <v>229</v>
      </c>
      <c r="L113" s="35" t="s">
        <v>229</v>
      </c>
      <c r="M113" s="35" t="s">
        <v>229</v>
      </c>
      <c r="N113" s="35" t="s">
        <v>229</v>
      </c>
      <c r="O113" s="35" t="s">
        <v>229</v>
      </c>
      <c r="P113" s="35" t="s">
        <v>229</v>
      </c>
      <c r="Q113" s="35" t="s">
        <v>229</v>
      </c>
      <c r="R113" s="108"/>
      <c r="S113" s="91"/>
    </row>
    <row r="114" spans="1:19" ht="12.75" customHeight="1">
      <c r="A114" s="758"/>
      <c r="B114" s="746"/>
      <c r="C114" s="15"/>
      <c r="D114" s="54"/>
      <c r="E114" s="50">
        <v>40</v>
      </c>
      <c r="F114" s="55" t="s">
        <v>117</v>
      </c>
      <c r="G114" s="34" t="s">
        <v>214</v>
      </c>
      <c r="H114" s="20" t="s">
        <v>212</v>
      </c>
      <c r="I114" s="19">
        <v>0</v>
      </c>
      <c r="J114" s="20" t="s">
        <v>236</v>
      </c>
      <c r="K114" s="35" t="s">
        <v>229</v>
      </c>
      <c r="L114" s="35" t="s">
        <v>229</v>
      </c>
      <c r="M114" s="35" t="s">
        <v>229</v>
      </c>
      <c r="N114" s="35" t="s">
        <v>229</v>
      </c>
      <c r="O114" s="35" t="s">
        <v>229</v>
      </c>
      <c r="P114" s="35" t="s">
        <v>229</v>
      </c>
      <c r="Q114" s="35"/>
      <c r="R114" s="108"/>
      <c r="S114" s="91"/>
    </row>
    <row r="115" spans="1:19" ht="12.75" customHeight="1">
      <c r="A115" s="758"/>
      <c r="B115" s="746"/>
      <c r="C115" s="15"/>
      <c r="D115" s="1"/>
      <c r="E115" s="56">
        <v>41</v>
      </c>
      <c r="F115" s="57" t="s">
        <v>118</v>
      </c>
      <c r="G115" s="34" t="s">
        <v>214</v>
      </c>
      <c r="H115" s="20" t="s">
        <v>212</v>
      </c>
      <c r="I115" s="19">
        <v>0</v>
      </c>
      <c r="J115" s="20" t="s">
        <v>236</v>
      </c>
      <c r="K115" s="35" t="s">
        <v>229</v>
      </c>
      <c r="L115" s="35" t="s">
        <v>229</v>
      </c>
      <c r="M115" s="35" t="s">
        <v>229</v>
      </c>
      <c r="N115" s="35" t="s">
        <v>229</v>
      </c>
      <c r="O115" s="35" t="s">
        <v>229</v>
      </c>
      <c r="P115" s="35" t="s">
        <v>229</v>
      </c>
      <c r="Q115" s="35"/>
      <c r="R115" s="108"/>
      <c r="S115" s="100"/>
    </row>
    <row r="116" spans="1:19" ht="12.75" customHeight="1">
      <c r="A116" s="758"/>
      <c r="B116" s="746"/>
      <c r="C116" s="15"/>
      <c r="D116" s="1"/>
      <c r="E116" s="56">
        <v>42</v>
      </c>
      <c r="F116" s="57" t="s">
        <v>119</v>
      </c>
      <c r="G116" s="34" t="s">
        <v>214</v>
      </c>
      <c r="H116" s="20" t="s">
        <v>212</v>
      </c>
      <c r="I116" s="19">
        <v>66343000</v>
      </c>
      <c r="J116" s="20" t="s">
        <v>220</v>
      </c>
      <c r="K116" s="35" t="s">
        <v>229</v>
      </c>
      <c r="L116" s="98"/>
      <c r="M116" s="35" t="s">
        <v>229</v>
      </c>
      <c r="N116" s="98"/>
      <c r="O116" s="35" t="s">
        <v>229</v>
      </c>
      <c r="P116" s="98"/>
      <c r="Q116" s="35" t="s">
        <v>229</v>
      </c>
      <c r="R116" s="108"/>
      <c r="S116" s="100"/>
    </row>
    <row r="117" spans="1:19" ht="12.75" customHeight="1">
      <c r="A117" s="758"/>
      <c r="B117" s="746"/>
      <c r="C117" s="15"/>
      <c r="D117" s="1"/>
      <c r="E117" s="56">
        <v>43</v>
      </c>
      <c r="F117" s="57" t="s">
        <v>120</v>
      </c>
      <c r="G117" s="34" t="s">
        <v>214</v>
      </c>
      <c r="H117" s="20" t="s">
        <v>212</v>
      </c>
      <c r="I117" s="19">
        <v>38852000</v>
      </c>
      <c r="J117" s="20" t="s">
        <v>220</v>
      </c>
      <c r="K117" s="35" t="s">
        <v>229</v>
      </c>
      <c r="L117" s="98"/>
      <c r="M117" s="35" t="s">
        <v>229</v>
      </c>
      <c r="N117" s="98"/>
      <c r="O117" s="35" t="s">
        <v>229</v>
      </c>
      <c r="P117" s="98"/>
      <c r="Q117" s="35" t="s">
        <v>229</v>
      </c>
      <c r="R117" s="108"/>
      <c r="S117" s="100"/>
    </row>
    <row r="118" spans="1:19" ht="12.75" customHeight="1">
      <c r="A118" s="758"/>
      <c r="B118" s="746"/>
      <c r="C118" s="15"/>
      <c r="D118" s="54"/>
      <c r="E118" s="58">
        <v>44</v>
      </c>
      <c r="F118" s="55" t="s">
        <v>121</v>
      </c>
      <c r="G118" s="34" t="s">
        <v>214</v>
      </c>
      <c r="H118" s="20" t="s">
        <v>212</v>
      </c>
      <c r="I118" s="19">
        <v>33944000</v>
      </c>
      <c r="J118" s="20" t="s">
        <v>220</v>
      </c>
      <c r="K118" s="35" t="s">
        <v>229</v>
      </c>
      <c r="L118" s="35" t="s">
        <v>229</v>
      </c>
      <c r="M118" s="35" t="s">
        <v>229</v>
      </c>
      <c r="N118" s="35" t="s">
        <v>229</v>
      </c>
      <c r="O118" s="35" t="s">
        <v>229</v>
      </c>
      <c r="P118" s="35" t="s">
        <v>229</v>
      </c>
      <c r="Q118" s="35" t="s">
        <v>229</v>
      </c>
      <c r="R118" s="108"/>
      <c r="S118" s="100"/>
    </row>
    <row r="119" spans="1:19" ht="12.75" customHeight="1">
      <c r="A119" s="758"/>
      <c r="B119" s="746"/>
      <c r="C119" s="15"/>
      <c r="D119" s="1"/>
      <c r="E119" s="56">
        <v>45</v>
      </c>
      <c r="F119" s="57" t="s">
        <v>123</v>
      </c>
      <c r="G119" s="34" t="s">
        <v>214</v>
      </c>
      <c r="H119" s="20" t="s">
        <v>212</v>
      </c>
      <c r="I119" s="19">
        <v>49234000</v>
      </c>
      <c r="J119" s="20" t="s">
        <v>220</v>
      </c>
      <c r="K119" s="98"/>
      <c r="L119" s="35" t="s">
        <v>229</v>
      </c>
      <c r="M119" s="98"/>
      <c r="N119" s="35" t="s">
        <v>229</v>
      </c>
      <c r="O119" s="98"/>
      <c r="P119" s="98"/>
      <c r="Q119" s="35" t="s">
        <v>229</v>
      </c>
      <c r="R119" s="108"/>
      <c r="S119" s="100"/>
    </row>
    <row r="120" spans="1:19" ht="12.75" customHeight="1">
      <c r="A120" s="758"/>
      <c r="B120" s="746"/>
      <c r="C120" s="15"/>
      <c r="D120" s="1"/>
      <c r="E120" s="56"/>
      <c r="F120" s="57"/>
      <c r="G120" s="34"/>
      <c r="H120" s="20"/>
      <c r="I120" s="19"/>
      <c r="J120" s="20"/>
      <c r="K120" s="97"/>
      <c r="L120" s="98"/>
      <c r="M120" s="97"/>
      <c r="N120" s="98"/>
      <c r="O120" s="98"/>
      <c r="P120" s="97"/>
      <c r="Q120" s="35"/>
      <c r="R120" s="108"/>
      <c r="S120" s="100"/>
    </row>
    <row r="121" spans="1:19" ht="15" customHeight="1">
      <c r="A121" s="758"/>
      <c r="B121" s="746"/>
      <c r="C121" s="15">
        <v>2</v>
      </c>
      <c r="D121" s="1" t="s">
        <v>207</v>
      </c>
      <c r="E121" s="56">
        <v>1</v>
      </c>
      <c r="F121" s="57" t="s">
        <v>124</v>
      </c>
      <c r="G121" s="34" t="s">
        <v>214</v>
      </c>
      <c r="H121" s="20" t="s">
        <v>212</v>
      </c>
      <c r="I121" s="19">
        <v>131291000</v>
      </c>
      <c r="J121" s="20" t="s">
        <v>220</v>
      </c>
      <c r="K121" s="35" t="s">
        <v>229</v>
      </c>
      <c r="L121" s="98"/>
      <c r="M121" s="97"/>
      <c r="N121" s="98"/>
      <c r="O121" s="98"/>
      <c r="P121" s="35" t="s">
        <v>229</v>
      </c>
      <c r="Q121" s="35" t="s">
        <v>229</v>
      </c>
      <c r="R121" s="108"/>
      <c r="S121" s="100"/>
    </row>
    <row r="122" spans="1:19" ht="15" customHeight="1">
      <c r="A122" s="758"/>
      <c r="B122" s="746"/>
      <c r="C122" s="15"/>
      <c r="D122" s="1"/>
      <c r="E122" s="56">
        <v>2</v>
      </c>
      <c r="F122" s="57" t="s">
        <v>125</v>
      </c>
      <c r="G122" s="34" t="s">
        <v>214</v>
      </c>
      <c r="H122" s="20" t="s">
        <v>212</v>
      </c>
      <c r="I122" s="19">
        <v>35204000</v>
      </c>
      <c r="J122" s="20" t="s">
        <v>220</v>
      </c>
      <c r="K122" s="35" t="s">
        <v>229</v>
      </c>
      <c r="L122" s="35" t="s">
        <v>229</v>
      </c>
      <c r="M122" s="35" t="s">
        <v>229</v>
      </c>
      <c r="N122" s="35" t="s">
        <v>229</v>
      </c>
      <c r="O122" s="35" t="s">
        <v>229</v>
      </c>
      <c r="P122" s="35" t="s">
        <v>229</v>
      </c>
      <c r="Q122" s="35" t="s">
        <v>229</v>
      </c>
      <c r="R122" s="108"/>
      <c r="S122" s="100"/>
    </row>
    <row r="123" spans="1:19" ht="15" customHeight="1">
      <c r="A123" s="758"/>
      <c r="B123" s="746"/>
      <c r="C123" s="15"/>
      <c r="D123" s="1"/>
      <c r="E123" s="56">
        <v>3</v>
      </c>
      <c r="F123" s="59" t="s">
        <v>221</v>
      </c>
      <c r="G123" s="34" t="s">
        <v>214</v>
      </c>
      <c r="H123" s="20" t="s">
        <v>212</v>
      </c>
      <c r="I123" s="19">
        <v>49275000</v>
      </c>
      <c r="J123" s="20" t="s">
        <v>220</v>
      </c>
      <c r="K123" s="35" t="s">
        <v>229</v>
      </c>
      <c r="L123" s="35" t="s">
        <v>229</v>
      </c>
      <c r="M123" s="35" t="s">
        <v>229</v>
      </c>
      <c r="N123" s="35" t="s">
        <v>229</v>
      </c>
      <c r="O123" s="35" t="s">
        <v>229</v>
      </c>
      <c r="P123" s="35" t="s">
        <v>229</v>
      </c>
      <c r="Q123" s="35" t="s">
        <v>229</v>
      </c>
      <c r="R123" s="108"/>
      <c r="S123" s="100"/>
    </row>
    <row r="124" spans="1:19" ht="15" customHeight="1">
      <c r="A124" s="758"/>
      <c r="B124" s="746"/>
      <c r="C124" s="15"/>
      <c r="D124" s="1"/>
      <c r="E124" s="56">
        <v>4</v>
      </c>
      <c r="F124" s="59" t="s">
        <v>126</v>
      </c>
      <c r="G124" s="34" t="s">
        <v>214</v>
      </c>
      <c r="H124" s="20" t="s">
        <v>212</v>
      </c>
      <c r="I124" s="19">
        <v>49275000</v>
      </c>
      <c r="J124" s="20" t="s">
        <v>220</v>
      </c>
      <c r="K124" s="35" t="s">
        <v>229</v>
      </c>
      <c r="L124" s="35" t="s">
        <v>229</v>
      </c>
      <c r="M124" s="35" t="s">
        <v>229</v>
      </c>
      <c r="N124" s="35" t="s">
        <v>229</v>
      </c>
      <c r="O124" s="35" t="s">
        <v>229</v>
      </c>
      <c r="P124" s="35" t="s">
        <v>229</v>
      </c>
      <c r="Q124" s="35" t="s">
        <v>229</v>
      </c>
      <c r="R124" s="108"/>
      <c r="S124" s="100"/>
    </row>
    <row r="125" spans="1:19" ht="15" customHeight="1">
      <c r="A125" s="758"/>
      <c r="B125" s="746"/>
      <c r="C125" s="15"/>
      <c r="D125" s="54"/>
      <c r="E125" s="56">
        <v>5</v>
      </c>
      <c r="F125" s="57" t="s">
        <v>127</v>
      </c>
      <c r="G125" s="34" t="s">
        <v>214</v>
      </c>
      <c r="H125" s="20" t="s">
        <v>212</v>
      </c>
      <c r="I125" s="19">
        <v>286977000</v>
      </c>
      <c r="J125" s="20" t="s">
        <v>220</v>
      </c>
      <c r="K125" s="35" t="s">
        <v>229</v>
      </c>
      <c r="L125" s="98"/>
      <c r="M125" s="35" t="s">
        <v>229</v>
      </c>
      <c r="N125" s="98"/>
      <c r="O125" s="35" t="s">
        <v>229</v>
      </c>
      <c r="P125" s="98"/>
      <c r="Q125" s="35" t="s">
        <v>229</v>
      </c>
      <c r="R125" s="108"/>
      <c r="S125" s="91"/>
    </row>
    <row r="126" spans="1:19" ht="15" customHeight="1">
      <c r="A126" s="758"/>
      <c r="B126" s="746"/>
      <c r="C126" s="15"/>
      <c r="D126" s="54"/>
      <c r="E126" s="56">
        <v>6</v>
      </c>
      <c r="F126" s="55" t="s">
        <v>128</v>
      </c>
      <c r="G126" s="34" t="s">
        <v>214</v>
      </c>
      <c r="H126" s="20" t="s">
        <v>212</v>
      </c>
      <c r="I126" s="19">
        <v>88442000</v>
      </c>
      <c r="J126" s="20" t="s">
        <v>220</v>
      </c>
      <c r="K126" s="97"/>
      <c r="L126" s="98"/>
      <c r="M126" s="35" t="s">
        <v>229</v>
      </c>
      <c r="N126" s="35" t="s">
        <v>229</v>
      </c>
      <c r="O126" s="35" t="s">
        <v>229</v>
      </c>
      <c r="P126" s="35" t="s">
        <v>229</v>
      </c>
      <c r="Q126" s="35" t="s">
        <v>229</v>
      </c>
      <c r="R126" s="108"/>
      <c r="S126" s="100"/>
    </row>
    <row r="127" spans="1:19" ht="15" customHeight="1">
      <c r="A127" s="758"/>
      <c r="B127" s="746"/>
      <c r="C127" s="15"/>
      <c r="D127" s="54"/>
      <c r="E127" s="56">
        <v>7</v>
      </c>
      <c r="F127" s="55" t="s">
        <v>129</v>
      </c>
      <c r="G127" s="34" t="s">
        <v>214</v>
      </c>
      <c r="H127" s="20" t="s">
        <v>212</v>
      </c>
      <c r="I127" s="19">
        <v>63013000</v>
      </c>
      <c r="J127" s="20" t="s">
        <v>220</v>
      </c>
      <c r="K127" s="98"/>
      <c r="L127" s="98"/>
      <c r="M127" s="98"/>
      <c r="N127" s="98"/>
      <c r="O127" s="98"/>
      <c r="P127" s="35" t="s">
        <v>229</v>
      </c>
      <c r="Q127" s="35" t="s">
        <v>229</v>
      </c>
      <c r="R127" s="108"/>
      <c r="S127" s="91"/>
    </row>
    <row r="128" spans="1:19" ht="15" customHeight="1">
      <c r="A128" s="758"/>
      <c r="B128" s="746"/>
      <c r="C128" s="15"/>
      <c r="D128" s="54"/>
      <c r="E128" s="56">
        <v>8</v>
      </c>
      <c r="F128" s="55" t="s">
        <v>130</v>
      </c>
      <c r="G128" s="34" t="s">
        <v>214</v>
      </c>
      <c r="H128" s="20" t="s">
        <v>212</v>
      </c>
      <c r="I128" s="19">
        <v>95801000</v>
      </c>
      <c r="J128" s="34" t="s">
        <v>220</v>
      </c>
      <c r="K128" s="98"/>
      <c r="L128" s="98"/>
      <c r="M128" s="35" t="s">
        <v>229</v>
      </c>
      <c r="N128" s="35" t="s">
        <v>229</v>
      </c>
      <c r="O128" s="35" t="s">
        <v>229</v>
      </c>
      <c r="P128" s="35" t="s">
        <v>229</v>
      </c>
      <c r="Q128" s="35" t="s">
        <v>229</v>
      </c>
      <c r="R128" s="108"/>
      <c r="S128" s="100"/>
    </row>
    <row r="129" spans="1:19" ht="15" customHeight="1">
      <c r="A129" s="758"/>
      <c r="B129" s="746"/>
      <c r="C129" s="15"/>
      <c r="D129" s="54"/>
      <c r="E129" s="56">
        <v>9</v>
      </c>
      <c r="F129" s="55" t="s">
        <v>131</v>
      </c>
      <c r="G129" s="34" t="s">
        <v>214</v>
      </c>
      <c r="H129" s="20" t="s">
        <v>212</v>
      </c>
      <c r="I129" s="19">
        <v>0</v>
      </c>
      <c r="J129" s="20" t="s">
        <v>236</v>
      </c>
      <c r="K129" s="35" t="s">
        <v>229</v>
      </c>
      <c r="L129" s="35" t="s">
        <v>229</v>
      </c>
      <c r="M129" s="35" t="s">
        <v>229</v>
      </c>
      <c r="N129" s="35" t="s">
        <v>229</v>
      </c>
      <c r="O129" s="35" t="s">
        <v>229</v>
      </c>
      <c r="P129" s="35" t="s">
        <v>229</v>
      </c>
      <c r="Q129" s="35"/>
      <c r="R129" s="108"/>
      <c r="S129" s="100"/>
    </row>
    <row r="130" spans="1:19" ht="15" customHeight="1">
      <c r="A130" s="758"/>
      <c r="B130" s="746"/>
      <c r="C130" s="15"/>
      <c r="D130" s="54"/>
      <c r="E130" s="56">
        <v>10</v>
      </c>
      <c r="F130" s="55" t="s">
        <v>132</v>
      </c>
      <c r="G130" s="34" t="s">
        <v>214</v>
      </c>
      <c r="H130" s="20" t="s">
        <v>212</v>
      </c>
      <c r="I130" s="19">
        <v>0</v>
      </c>
      <c r="J130" s="20" t="s">
        <v>236</v>
      </c>
      <c r="K130" s="35" t="s">
        <v>229</v>
      </c>
      <c r="L130" s="35" t="s">
        <v>229</v>
      </c>
      <c r="M130" s="35" t="s">
        <v>229</v>
      </c>
      <c r="N130" s="35" t="s">
        <v>229</v>
      </c>
      <c r="O130" s="35" t="s">
        <v>229</v>
      </c>
      <c r="P130" s="35" t="s">
        <v>229</v>
      </c>
      <c r="Q130" s="35"/>
      <c r="R130" s="108"/>
      <c r="S130" s="100"/>
    </row>
    <row r="131" spans="1:19" ht="15" customHeight="1">
      <c r="A131" s="758"/>
      <c r="B131" s="746"/>
      <c r="C131" s="15"/>
      <c r="D131" s="54"/>
      <c r="E131" s="56">
        <v>11</v>
      </c>
      <c r="F131" s="55" t="s">
        <v>133</v>
      </c>
      <c r="G131" s="34" t="s">
        <v>214</v>
      </c>
      <c r="H131" s="20" t="s">
        <v>212</v>
      </c>
      <c r="I131" s="19">
        <v>161798000</v>
      </c>
      <c r="J131" s="20" t="s">
        <v>220</v>
      </c>
      <c r="K131" s="98"/>
      <c r="L131" s="97"/>
      <c r="M131" s="98"/>
      <c r="N131" s="35" t="s">
        <v>229</v>
      </c>
      <c r="O131" s="35" t="s">
        <v>229</v>
      </c>
      <c r="P131" s="35" t="s">
        <v>229</v>
      </c>
      <c r="Q131" s="35" t="s">
        <v>229</v>
      </c>
      <c r="R131" s="108"/>
      <c r="S131" s="100"/>
    </row>
    <row r="132" spans="1:19" ht="15" customHeight="1">
      <c r="A132" s="758"/>
      <c r="B132" s="746"/>
      <c r="C132" s="15"/>
      <c r="D132" s="54"/>
      <c r="E132" s="56">
        <v>12</v>
      </c>
      <c r="F132" s="55" t="s">
        <v>134</v>
      </c>
      <c r="G132" s="34" t="s">
        <v>214</v>
      </c>
      <c r="H132" s="20" t="s">
        <v>212</v>
      </c>
      <c r="I132" s="19">
        <v>32358000</v>
      </c>
      <c r="J132" s="20" t="s">
        <v>220</v>
      </c>
      <c r="K132" s="97"/>
      <c r="L132" s="97"/>
      <c r="M132" s="97"/>
      <c r="N132" s="35" t="s">
        <v>229</v>
      </c>
      <c r="O132" s="35" t="s">
        <v>229</v>
      </c>
      <c r="P132" s="35" t="s">
        <v>229</v>
      </c>
      <c r="Q132" s="35" t="s">
        <v>229</v>
      </c>
      <c r="R132" s="108"/>
      <c r="S132" s="100"/>
    </row>
    <row r="133" spans="1:19" ht="15" customHeight="1">
      <c r="A133" s="758"/>
      <c r="B133" s="746"/>
      <c r="C133" s="15"/>
      <c r="D133" s="54"/>
      <c r="E133" s="56">
        <v>13</v>
      </c>
      <c r="F133" s="55" t="s">
        <v>135</v>
      </c>
      <c r="G133" s="34" t="s">
        <v>214</v>
      </c>
      <c r="H133" s="20" t="s">
        <v>212</v>
      </c>
      <c r="I133" s="19">
        <v>0</v>
      </c>
      <c r="J133" s="20" t="s">
        <v>236</v>
      </c>
      <c r="K133" s="35" t="s">
        <v>229</v>
      </c>
      <c r="L133" s="35" t="s">
        <v>229</v>
      </c>
      <c r="M133" s="35" t="s">
        <v>229</v>
      </c>
      <c r="N133" s="35" t="s">
        <v>229</v>
      </c>
      <c r="O133" s="35" t="s">
        <v>229</v>
      </c>
      <c r="P133" s="35" t="s">
        <v>229</v>
      </c>
      <c r="Q133" s="35"/>
      <c r="R133" s="108"/>
      <c r="S133" s="100"/>
    </row>
    <row r="134" spans="1:19" ht="15" customHeight="1">
      <c r="A134" s="758"/>
      <c r="B134" s="746"/>
      <c r="C134" s="15"/>
      <c r="D134" s="54"/>
      <c r="E134" s="56">
        <v>14</v>
      </c>
      <c r="F134" s="55" t="s">
        <v>136</v>
      </c>
      <c r="G134" s="34" t="s">
        <v>214</v>
      </c>
      <c r="H134" s="20" t="s">
        <v>212</v>
      </c>
      <c r="I134" s="19">
        <v>27115000</v>
      </c>
      <c r="J134" s="20" t="s">
        <v>220</v>
      </c>
      <c r="K134" s="98"/>
      <c r="L134" s="98"/>
      <c r="M134" s="35" t="s">
        <v>229</v>
      </c>
      <c r="N134" s="35" t="s">
        <v>229</v>
      </c>
      <c r="O134" s="35" t="s">
        <v>229</v>
      </c>
      <c r="P134" s="98"/>
      <c r="Q134" s="35" t="s">
        <v>229</v>
      </c>
      <c r="R134" s="108"/>
      <c r="S134" s="100"/>
    </row>
    <row r="135" spans="1:19" ht="15" customHeight="1">
      <c r="A135" s="758"/>
      <c r="B135" s="746"/>
      <c r="C135" s="15"/>
      <c r="D135" s="54"/>
      <c r="E135" s="56">
        <v>15</v>
      </c>
      <c r="F135" s="55" t="s">
        <v>137</v>
      </c>
      <c r="G135" s="34" t="s">
        <v>214</v>
      </c>
      <c r="H135" s="20" t="s">
        <v>212</v>
      </c>
      <c r="I135" s="19">
        <v>0</v>
      </c>
      <c r="J135" s="20" t="s">
        <v>236</v>
      </c>
      <c r="K135" s="35" t="s">
        <v>229</v>
      </c>
      <c r="L135" s="35" t="s">
        <v>229</v>
      </c>
      <c r="M135" s="35" t="s">
        <v>229</v>
      </c>
      <c r="N135" s="35" t="s">
        <v>229</v>
      </c>
      <c r="O135" s="35" t="s">
        <v>229</v>
      </c>
      <c r="P135" s="35" t="s">
        <v>229</v>
      </c>
      <c r="Q135" s="35"/>
      <c r="R135" s="108"/>
      <c r="S135" s="100"/>
    </row>
    <row r="136" spans="1:19" ht="15" customHeight="1">
      <c r="A136" s="758"/>
      <c r="B136" s="746"/>
      <c r="C136" s="15"/>
      <c r="D136" s="54"/>
      <c r="E136" s="56">
        <v>16</v>
      </c>
      <c r="F136" s="55" t="s">
        <v>138</v>
      </c>
      <c r="G136" s="34" t="s">
        <v>214</v>
      </c>
      <c r="H136" s="20" t="s">
        <v>212</v>
      </c>
      <c r="I136" s="19">
        <v>58063000</v>
      </c>
      <c r="J136" s="20" t="s">
        <v>220</v>
      </c>
      <c r="K136" s="98"/>
      <c r="L136" s="98"/>
      <c r="M136" s="98"/>
      <c r="N136" s="98"/>
      <c r="O136" s="35" t="s">
        <v>229</v>
      </c>
      <c r="P136" s="98"/>
      <c r="Q136" s="35" t="s">
        <v>229</v>
      </c>
      <c r="R136" s="108"/>
      <c r="S136" s="91"/>
    </row>
    <row r="137" spans="1:19" ht="15" customHeight="1">
      <c r="A137" s="758"/>
      <c r="B137" s="746"/>
      <c r="C137" s="15"/>
      <c r="D137" s="54"/>
      <c r="E137" s="56">
        <v>17</v>
      </c>
      <c r="F137" s="55" t="s">
        <v>139</v>
      </c>
      <c r="G137" s="34" t="s">
        <v>214</v>
      </c>
      <c r="H137" s="20" t="s">
        <v>212</v>
      </c>
      <c r="I137" s="19">
        <v>0</v>
      </c>
      <c r="J137" s="20" t="s">
        <v>236</v>
      </c>
      <c r="K137" s="35" t="s">
        <v>229</v>
      </c>
      <c r="L137" s="35" t="s">
        <v>229</v>
      </c>
      <c r="M137" s="35" t="s">
        <v>229</v>
      </c>
      <c r="N137" s="35" t="s">
        <v>229</v>
      </c>
      <c r="O137" s="35" t="s">
        <v>229</v>
      </c>
      <c r="P137" s="35" t="s">
        <v>229</v>
      </c>
      <c r="Q137" s="35"/>
      <c r="R137" s="108"/>
      <c r="S137" s="91"/>
    </row>
    <row r="138" spans="1:19" ht="15" customHeight="1">
      <c r="A138" s="758"/>
      <c r="B138" s="746"/>
      <c r="C138" s="15"/>
      <c r="D138" s="54"/>
      <c r="E138" s="56">
        <v>18</v>
      </c>
      <c r="F138" s="55" t="s">
        <v>140</v>
      </c>
      <c r="G138" s="34" t="s">
        <v>214</v>
      </c>
      <c r="H138" s="20" t="s">
        <v>212</v>
      </c>
      <c r="I138" s="19">
        <v>208091000</v>
      </c>
      <c r="J138" s="34" t="s">
        <v>220</v>
      </c>
      <c r="K138" s="98"/>
      <c r="L138" s="35" t="s">
        <v>229</v>
      </c>
      <c r="M138" s="35" t="s">
        <v>229</v>
      </c>
      <c r="N138" s="98"/>
      <c r="O138" s="35" t="s">
        <v>229</v>
      </c>
      <c r="P138" s="35" t="s">
        <v>229</v>
      </c>
      <c r="Q138" s="35" t="s">
        <v>229</v>
      </c>
      <c r="R138" s="108"/>
      <c r="S138" s="100"/>
    </row>
    <row r="139" spans="1:19" ht="15" customHeight="1">
      <c r="A139" s="758"/>
      <c r="B139" s="746"/>
      <c r="C139" s="15"/>
      <c r="D139" s="54"/>
      <c r="E139" s="56">
        <v>19</v>
      </c>
      <c r="F139" s="55" t="s">
        <v>141</v>
      </c>
      <c r="G139" s="34" t="s">
        <v>214</v>
      </c>
      <c r="H139" s="20" t="s">
        <v>212</v>
      </c>
      <c r="I139" s="19">
        <v>57875000</v>
      </c>
      <c r="J139" s="34" t="s">
        <v>220</v>
      </c>
      <c r="K139" s="98"/>
      <c r="L139" s="35" t="s">
        <v>229</v>
      </c>
      <c r="M139" s="35" t="s">
        <v>229</v>
      </c>
      <c r="N139" s="35" t="s">
        <v>229</v>
      </c>
      <c r="O139" s="35" t="s">
        <v>229</v>
      </c>
      <c r="P139" s="35" t="s">
        <v>229</v>
      </c>
      <c r="Q139" s="35" t="s">
        <v>229</v>
      </c>
      <c r="R139" s="108"/>
      <c r="S139" s="100"/>
    </row>
    <row r="140" spans="1:19" ht="15" customHeight="1">
      <c r="A140" s="758"/>
      <c r="B140" s="746"/>
      <c r="C140" s="15"/>
      <c r="D140" s="54"/>
      <c r="E140" s="56">
        <v>20</v>
      </c>
      <c r="F140" s="55" t="s">
        <v>142</v>
      </c>
      <c r="G140" s="34" t="s">
        <v>214</v>
      </c>
      <c r="H140" s="20" t="s">
        <v>212</v>
      </c>
      <c r="I140" s="19">
        <v>276878000</v>
      </c>
      <c r="J140" s="20" t="s">
        <v>220</v>
      </c>
      <c r="K140" s="98"/>
      <c r="L140" s="97"/>
      <c r="M140" s="35" t="s">
        <v>229</v>
      </c>
      <c r="N140" s="35" t="s">
        <v>229</v>
      </c>
      <c r="O140" s="35" t="s">
        <v>229</v>
      </c>
      <c r="P140" s="97"/>
      <c r="Q140" s="35" t="s">
        <v>229</v>
      </c>
      <c r="R140" s="108"/>
      <c r="S140" s="100"/>
    </row>
    <row r="141" spans="1:19" ht="15" customHeight="1">
      <c r="A141" s="758"/>
      <c r="B141" s="746"/>
      <c r="C141" s="15"/>
      <c r="D141" s="54"/>
      <c r="E141" s="56">
        <v>21</v>
      </c>
      <c r="F141" s="55" t="s">
        <v>143</v>
      </c>
      <c r="G141" s="34" t="s">
        <v>214</v>
      </c>
      <c r="H141" s="20" t="s">
        <v>212</v>
      </c>
      <c r="I141" s="19">
        <v>23666000</v>
      </c>
      <c r="J141" s="20" t="s">
        <v>220</v>
      </c>
      <c r="K141" s="97"/>
      <c r="L141" s="35" t="s">
        <v>229</v>
      </c>
      <c r="M141" s="35" t="s">
        <v>229</v>
      </c>
      <c r="N141" s="97"/>
      <c r="O141" s="35" t="s">
        <v>229</v>
      </c>
      <c r="P141" s="98"/>
      <c r="Q141" s="35" t="s">
        <v>229</v>
      </c>
      <c r="R141" s="108"/>
      <c r="S141" s="100"/>
    </row>
    <row r="142" spans="1:19" ht="15" customHeight="1">
      <c r="A142" s="758"/>
      <c r="B142" s="746"/>
      <c r="C142" s="15"/>
      <c r="D142" s="54"/>
      <c r="E142" s="56">
        <v>22</v>
      </c>
      <c r="F142" s="174" t="s">
        <v>144</v>
      </c>
      <c r="G142" s="169" t="s">
        <v>214</v>
      </c>
      <c r="H142" s="175" t="s">
        <v>212</v>
      </c>
      <c r="I142" s="171">
        <v>0</v>
      </c>
      <c r="J142" s="20" t="s">
        <v>236</v>
      </c>
      <c r="K142" s="35" t="s">
        <v>229</v>
      </c>
      <c r="L142" s="35" t="s">
        <v>229</v>
      </c>
      <c r="M142" s="35" t="s">
        <v>229</v>
      </c>
      <c r="N142" s="35" t="s">
        <v>229</v>
      </c>
      <c r="O142" s="35" t="s">
        <v>229</v>
      </c>
      <c r="P142" s="35" t="s">
        <v>229</v>
      </c>
      <c r="Q142" s="35"/>
      <c r="R142" s="108"/>
      <c r="S142" s="91"/>
    </row>
    <row r="143" spans="1:19" ht="15" customHeight="1">
      <c r="A143" s="758"/>
      <c r="B143" s="746"/>
      <c r="C143" s="15"/>
      <c r="D143" s="54"/>
      <c r="E143" s="56">
        <v>23</v>
      </c>
      <c r="F143" s="174" t="s">
        <v>145</v>
      </c>
      <c r="G143" s="169" t="s">
        <v>214</v>
      </c>
      <c r="H143" s="175" t="s">
        <v>212</v>
      </c>
      <c r="I143" s="171">
        <v>0</v>
      </c>
      <c r="J143" s="20" t="s">
        <v>236</v>
      </c>
      <c r="K143" s="35" t="s">
        <v>229</v>
      </c>
      <c r="L143" s="35" t="s">
        <v>229</v>
      </c>
      <c r="M143" s="35" t="s">
        <v>229</v>
      </c>
      <c r="N143" s="35" t="s">
        <v>229</v>
      </c>
      <c r="O143" s="35" t="s">
        <v>229</v>
      </c>
      <c r="P143" s="35" t="s">
        <v>229</v>
      </c>
      <c r="Q143" s="35"/>
      <c r="R143" s="108"/>
      <c r="S143" s="100"/>
    </row>
    <row r="144" spans="1:19" ht="15" customHeight="1">
      <c r="A144" s="758"/>
      <c r="B144" s="746"/>
      <c r="C144" s="15"/>
      <c r="D144" s="54"/>
      <c r="E144" s="56">
        <v>24</v>
      </c>
      <c r="F144" s="174" t="s">
        <v>146</v>
      </c>
      <c r="G144" s="169" t="s">
        <v>214</v>
      </c>
      <c r="H144" s="175" t="s">
        <v>212</v>
      </c>
      <c r="I144" s="171">
        <v>0</v>
      </c>
      <c r="J144" s="20" t="s">
        <v>236</v>
      </c>
      <c r="K144" s="35" t="s">
        <v>229</v>
      </c>
      <c r="L144" s="35" t="s">
        <v>229</v>
      </c>
      <c r="M144" s="35" t="s">
        <v>229</v>
      </c>
      <c r="N144" s="35" t="s">
        <v>229</v>
      </c>
      <c r="O144" s="35" t="s">
        <v>229</v>
      </c>
      <c r="P144" s="35" t="s">
        <v>229</v>
      </c>
      <c r="Q144" s="35"/>
      <c r="R144" s="108"/>
      <c r="S144" s="100"/>
    </row>
    <row r="145" spans="1:19" ht="15" customHeight="1">
      <c r="A145" s="758"/>
      <c r="B145" s="746"/>
      <c r="C145" s="15"/>
      <c r="D145" s="54"/>
      <c r="E145" s="56">
        <v>25</v>
      </c>
      <c r="F145" s="174" t="s">
        <v>147</v>
      </c>
      <c r="G145" s="169" t="s">
        <v>214</v>
      </c>
      <c r="H145" s="175" t="s">
        <v>212</v>
      </c>
      <c r="I145" s="171">
        <v>0</v>
      </c>
      <c r="J145" s="20" t="s">
        <v>236</v>
      </c>
      <c r="K145" s="35" t="s">
        <v>229</v>
      </c>
      <c r="L145" s="35" t="s">
        <v>229</v>
      </c>
      <c r="M145" s="35" t="s">
        <v>229</v>
      </c>
      <c r="N145" s="35" t="s">
        <v>229</v>
      </c>
      <c r="O145" s="35" t="s">
        <v>229</v>
      </c>
      <c r="P145" s="35" t="s">
        <v>229</v>
      </c>
      <c r="Q145" s="35"/>
      <c r="R145" s="108"/>
      <c r="S145" s="100"/>
    </row>
    <row r="146" spans="1:19" ht="15" customHeight="1">
      <c r="A146" s="758"/>
      <c r="B146" s="746"/>
      <c r="C146" s="15"/>
      <c r="D146" s="54"/>
      <c r="E146" s="56">
        <v>26</v>
      </c>
      <c r="F146" s="174" t="s">
        <v>148</v>
      </c>
      <c r="G146" s="169" t="s">
        <v>214</v>
      </c>
      <c r="H146" s="175" t="s">
        <v>212</v>
      </c>
      <c r="I146" s="171">
        <v>0</v>
      </c>
      <c r="J146" s="20" t="s">
        <v>236</v>
      </c>
      <c r="K146" s="35" t="s">
        <v>229</v>
      </c>
      <c r="L146" s="35" t="s">
        <v>229</v>
      </c>
      <c r="M146" s="35" t="s">
        <v>229</v>
      </c>
      <c r="N146" s="35" t="s">
        <v>229</v>
      </c>
      <c r="O146" s="35" t="s">
        <v>229</v>
      </c>
      <c r="P146" s="35" t="s">
        <v>229</v>
      </c>
      <c r="Q146" s="35"/>
      <c r="R146" s="108"/>
      <c r="S146" s="100"/>
    </row>
    <row r="147" spans="1:19" ht="15" customHeight="1">
      <c r="A147" s="758"/>
      <c r="B147" s="746"/>
      <c r="C147" s="15"/>
      <c r="D147" s="54"/>
      <c r="E147" s="56">
        <v>27</v>
      </c>
      <c r="F147" s="55" t="s">
        <v>149</v>
      </c>
      <c r="G147" s="34" t="s">
        <v>214</v>
      </c>
      <c r="H147" s="20" t="s">
        <v>212</v>
      </c>
      <c r="I147" s="19">
        <v>176041000</v>
      </c>
      <c r="J147" s="34" t="s">
        <v>220</v>
      </c>
      <c r="K147" s="98"/>
      <c r="L147" s="35" t="s">
        <v>229</v>
      </c>
      <c r="M147" s="98"/>
      <c r="N147" s="35" t="s">
        <v>229</v>
      </c>
      <c r="O147" s="98"/>
      <c r="P147" s="35" t="s">
        <v>229</v>
      </c>
      <c r="Q147" s="35" t="s">
        <v>229</v>
      </c>
      <c r="R147" s="108"/>
      <c r="S147" s="100"/>
    </row>
    <row r="148" spans="1:19" ht="15.75" customHeight="1">
      <c r="A148" s="758"/>
      <c r="B148" s="746"/>
      <c r="C148" s="15"/>
      <c r="D148" s="54"/>
      <c r="E148" s="56">
        <v>28</v>
      </c>
      <c r="F148" s="55" t="s">
        <v>150</v>
      </c>
      <c r="G148" s="34" t="s">
        <v>214</v>
      </c>
      <c r="H148" s="20" t="s">
        <v>212</v>
      </c>
      <c r="I148" s="19">
        <v>201111000</v>
      </c>
      <c r="J148" s="34" t="s">
        <v>220</v>
      </c>
      <c r="K148" s="35" t="s">
        <v>229</v>
      </c>
      <c r="L148" s="35" t="s">
        <v>229</v>
      </c>
      <c r="M148" s="35" t="s">
        <v>229</v>
      </c>
      <c r="N148" s="35" t="s">
        <v>229</v>
      </c>
      <c r="O148" s="35" t="s">
        <v>229</v>
      </c>
      <c r="P148" s="35" t="s">
        <v>229</v>
      </c>
      <c r="Q148" s="35" t="s">
        <v>229</v>
      </c>
      <c r="R148" s="108"/>
      <c r="S148" s="100"/>
    </row>
    <row r="149" spans="1:19" ht="15.75" customHeight="1">
      <c r="A149" s="758"/>
      <c r="B149" s="746"/>
      <c r="C149" s="15"/>
      <c r="D149" s="54"/>
      <c r="E149" s="56">
        <v>29</v>
      </c>
      <c r="F149" s="55" t="s">
        <v>151</v>
      </c>
      <c r="G149" s="34" t="s">
        <v>214</v>
      </c>
      <c r="H149" s="20" t="s">
        <v>212</v>
      </c>
      <c r="I149" s="19">
        <v>0</v>
      </c>
      <c r="J149" s="20" t="s">
        <v>236</v>
      </c>
      <c r="K149" s="35" t="s">
        <v>229</v>
      </c>
      <c r="L149" s="35" t="s">
        <v>229</v>
      </c>
      <c r="M149" s="35" t="s">
        <v>229</v>
      </c>
      <c r="N149" s="35" t="s">
        <v>229</v>
      </c>
      <c r="O149" s="35" t="s">
        <v>229</v>
      </c>
      <c r="P149" s="35" t="s">
        <v>229</v>
      </c>
      <c r="Q149" s="21"/>
      <c r="R149" s="108"/>
      <c r="S149" s="91"/>
    </row>
    <row r="150" spans="1:19" ht="15.75" customHeight="1">
      <c r="A150" s="758"/>
      <c r="B150" s="746"/>
      <c r="C150" s="15"/>
      <c r="D150" s="54"/>
      <c r="E150" s="56">
        <v>30</v>
      </c>
      <c r="F150" s="55" t="s">
        <v>152</v>
      </c>
      <c r="G150" s="34" t="s">
        <v>214</v>
      </c>
      <c r="H150" s="20" t="s">
        <v>212</v>
      </c>
      <c r="I150" s="19">
        <v>0</v>
      </c>
      <c r="J150" s="20" t="s">
        <v>236</v>
      </c>
      <c r="K150" s="35" t="s">
        <v>229</v>
      </c>
      <c r="L150" s="35" t="s">
        <v>229</v>
      </c>
      <c r="M150" s="35" t="s">
        <v>229</v>
      </c>
      <c r="N150" s="35" t="s">
        <v>229</v>
      </c>
      <c r="O150" s="35" t="s">
        <v>229</v>
      </c>
      <c r="P150" s="35" t="s">
        <v>229</v>
      </c>
      <c r="Q150" s="35"/>
      <c r="R150" s="108"/>
      <c r="S150" s="100"/>
    </row>
    <row r="151" spans="1:19" ht="15.75" customHeight="1">
      <c r="A151" s="758"/>
      <c r="B151" s="746"/>
      <c r="C151" s="15"/>
      <c r="D151" s="54"/>
      <c r="E151" s="56">
        <v>31</v>
      </c>
      <c r="F151" s="55" t="s">
        <v>153</v>
      </c>
      <c r="G151" s="34" t="s">
        <v>214</v>
      </c>
      <c r="H151" s="20" t="s">
        <v>212</v>
      </c>
      <c r="I151" s="19">
        <v>240864000</v>
      </c>
      <c r="J151" s="20" t="s">
        <v>220</v>
      </c>
      <c r="K151" s="98"/>
      <c r="L151" s="35" t="s">
        <v>229</v>
      </c>
      <c r="M151" s="98"/>
      <c r="N151" s="35" t="s">
        <v>229</v>
      </c>
      <c r="O151" s="98"/>
      <c r="P151" s="35" t="s">
        <v>229</v>
      </c>
      <c r="Q151" s="35" t="s">
        <v>229</v>
      </c>
      <c r="R151" s="108"/>
      <c r="S151" s="100"/>
    </row>
    <row r="152" spans="1:19" ht="15.75" customHeight="1">
      <c r="A152" s="758"/>
      <c r="B152" s="746"/>
      <c r="C152" s="15"/>
      <c r="D152" s="54"/>
      <c r="E152" s="56">
        <v>32</v>
      </c>
      <c r="F152" s="55" t="s">
        <v>154</v>
      </c>
      <c r="G152" s="34" t="s">
        <v>214</v>
      </c>
      <c r="H152" s="20" t="s">
        <v>212</v>
      </c>
      <c r="I152" s="19">
        <v>49275000</v>
      </c>
      <c r="J152" s="34" t="s">
        <v>220</v>
      </c>
      <c r="K152" s="35" t="s">
        <v>229</v>
      </c>
      <c r="L152" s="35" t="s">
        <v>229</v>
      </c>
      <c r="M152" s="35" t="s">
        <v>229</v>
      </c>
      <c r="N152" s="35" t="s">
        <v>229</v>
      </c>
      <c r="O152" s="35" t="s">
        <v>229</v>
      </c>
      <c r="P152" s="35" t="s">
        <v>229</v>
      </c>
      <c r="Q152" s="35" t="s">
        <v>229</v>
      </c>
      <c r="R152" s="108"/>
      <c r="S152" s="100"/>
    </row>
    <row r="153" spans="1:19" ht="15.75" customHeight="1">
      <c r="A153" s="758"/>
      <c r="B153" s="746"/>
      <c r="C153" s="15"/>
      <c r="D153" s="54"/>
      <c r="E153" s="56">
        <v>33</v>
      </c>
      <c r="F153" s="55" t="s">
        <v>222</v>
      </c>
      <c r="G153" s="34" t="s">
        <v>214</v>
      </c>
      <c r="H153" s="20" t="s">
        <v>212</v>
      </c>
      <c r="I153" s="19">
        <v>22114000</v>
      </c>
      <c r="J153" s="34" t="s">
        <v>220</v>
      </c>
      <c r="K153" s="35" t="s">
        <v>229</v>
      </c>
      <c r="L153" s="98"/>
      <c r="M153" s="35" t="s">
        <v>229</v>
      </c>
      <c r="N153" s="98"/>
      <c r="O153" s="35" t="s">
        <v>229</v>
      </c>
      <c r="P153" s="98"/>
      <c r="Q153" s="35" t="s">
        <v>229</v>
      </c>
      <c r="R153" s="108"/>
      <c r="S153" s="100"/>
    </row>
    <row r="154" spans="1:19" ht="15.75" customHeight="1">
      <c r="A154" s="758"/>
      <c r="B154" s="746"/>
      <c r="C154" s="15"/>
      <c r="D154" s="54"/>
      <c r="E154" s="56">
        <v>34</v>
      </c>
      <c r="F154" s="55" t="s">
        <v>223</v>
      </c>
      <c r="G154" s="34" t="s">
        <v>214</v>
      </c>
      <c r="H154" s="20" t="s">
        <v>212</v>
      </c>
      <c r="I154" s="19">
        <v>49275000</v>
      </c>
      <c r="J154" s="34" t="s">
        <v>220</v>
      </c>
      <c r="K154" s="35" t="s">
        <v>229</v>
      </c>
      <c r="L154" s="35" t="s">
        <v>229</v>
      </c>
      <c r="M154" s="35" t="s">
        <v>229</v>
      </c>
      <c r="N154" s="35" t="s">
        <v>229</v>
      </c>
      <c r="O154" s="35" t="s">
        <v>229</v>
      </c>
      <c r="P154" s="35" t="s">
        <v>229</v>
      </c>
      <c r="Q154" s="35" t="s">
        <v>229</v>
      </c>
      <c r="R154" s="108"/>
      <c r="S154" s="100"/>
    </row>
    <row r="155" spans="1:19" ht="15.75" customHeight="1">
      <c r="A155" s="758"/>
      <c r="B155" s="746"/>
      <c r="C155" s="15"/>
      <c r="D155" s="54"/>
      <c r="E155" s="56">
        <v>35</v>
      </c>
      <c r="F155" s="55" t="s">
        <v>224</v>
      </c>
      <c r="G155" s="34" t="s">
        <v>214</v>
      </c>
      <c r="H155" s="20" t="s">
        <v>212</v>
      </c>
      <c r="I155" s="19">
        <v>63013000</v>
      </c>
      <c r="J155" s="34" t="s">
        <v>220</v>
      </c>
      <c r="K155" s="98"/>
      <c r="L155" s="98"/>
      <c r="M155" s="98"/>
      <c r="N155" s="98"/>
      <c r="O155" s="97"/>
      <c r="P155" s="35" t="s">
        <v>229</v>
      </c>
      <c r="Q155" s="35" t="s">
        <v>229</v>
      </c>
      <c r="R155" s="108"/>
      <c r="S155" s="100"/>
    </row>
    <row r="156" spans="1:19" ht="15.75" customHeight="1">
      <c r="A156" s="758"/>
      <c r="B156" s="746"/>
      <c r="C156" s="15"/>
      <c r="D156" s="54"/>
      <c r="E156" s="56">
        <v>36</v>
      </c>
      <c r="F156" s="55" t="s">
        <v>225</v>
      </c>
      <c r="G156" s="34" t="s">
        <v>214</v>
      </c>
      <c r="H156" s="20" t="s">
        <v>212</v>
      </c>
      <c r="I156" s="19">
        <v>27775000</v>
      </c>
      <c r="J156" s="34" t="s">
        <v>220</v>
      </c>
      <c r="K156" s="98"/>
      <c r="L156" s="35" t="s">
        <v>229</v>
      </c>
      <c r="M156" s="98"/>
      <c r="N156" s="98"/>
      <c r="O156" s="98"/>
      <c r="P156" s="98"/>
      <c r="Q156" s="35" t="s">
        <v>229</v>
      </c>
      <c r="R156" s="108"/>
      <c r="S156" s="91"/>
    </row>
    <row r="157" spans="1:19" ht="15.75" customHeight="1">
      <c r="A157" s="758"/>
      <c r="B157" s="746"/>
      <c r="C157" s="15"/>
      <c r="D157" s="1"/>
      <c r="E157" s="56">
        <v>37</v>
      </c>
      <c r="F157" s="57" t="s">
        <v>226</v>
      </c>
      <c r="G157" s="34" t="s">
        <v>214</v>
      </c>
      <c r="H157" s="20" t="s">
        <v>212</v>
      </c>
      <c r="I157" s="19">
        <v>0</v>
      </c>
      <c r="J157" s="20" t="s">
        <v>236</v>
      </c>
      <c r="K157" s="35" t="s">
        <v>229</v>
      </c>
      <c r="L157" s="35" t="s">
        <v>229</v>
      </c>
      <c r="M157" s="35" t="s">
        <v>229</v>
      </c>
      <c r="N157" s="35" t="s">
        <v>229</v>
      </c>
      <c r="O157" s="35" t="s">
        <v>229</v>
      </c>
      <c r="P157" s="35" t="s">
        <v>229</v>
      </c>
      <c r="Q157" s="35"/>
      <c r="R157" s="108"/>
      <c r="S157" s="91"/>
    </row>
    <row r="158" spans="1:19" ht="15.75" customHeight="1">
      <c r="A158" s="758"/>
      <c r="B158" s="746"/>
      <c r="C158" s="15"/>
      <c r="D158" s="1"/>
      <c r="E158" s="56">
        <v>38</v>
      </c>
      <c r="F158" s="57" t="s">
        <v>227</v>
      </c>
      <c r="G158" s="34" t="s">
        <v>214</v>
      </c>
      <c r="H158" s="20" t="s">
        <v>212</v>
      </c>
      <c r="I158" s="19">
        <v>44229000</v>
      </c>
      <c r="J158" s="34" t="s">
        <v>220</v>
      </c>
      <c r="K158" s="35" t="s">
        <v>229</v>
      </c>
      <c r="L158" s="98"/>
      <c r="M158" s="35" t="s">
        <v>229</v>
      </c>
      <c r="N158" s="98"/>
      <c r="O158" s="35" t="s">
        <v>229</v>
      </c>
      <c r="P158" s="98"/>
      <c r="Q158" s="35" t="s">
        <v>229</v>
      </c>
      <c r="R158" s="108"/>
      <c r="S158" s="100"/>
    </row>
    <row r="159" spans="1:19" ht="15.75" customHeight="1">
      <c r="A159" s="758"/>
      <c r="B159" s="746"/>
      <c r="C159" s="15"/>
      <c r="D159" s="1"/>
      <c r="E159" s="56"/>
      <c r="F159" s="57"/>
      <c r="G159" s="34"/>
      <c r="H159" s="20"/>
      <c r="I159" s="19"/>
      <c r="J159" s="34"/>
      <c r="K159" s="98"/>
      <c r="L159" s="98"/>
      <c r="M159" s="98"/>
      <c r="N159" s="98"/>
      <c r="O159" s="98"/>
      <c r="P159" s="98"/>
      <c r="Q159" s="35"/>
      <c r="R159" s="108"/>
      <c r="S159" s="100"/>
    </row>
    <row r="160" spans="1:19" ht="15.75" customHeight="1">
      <c r="A160" s="758"/>
      <c r="B160" s="746"/>
      <c r="C160" s="15">
        <v>3</v>
      </c>
      <c r="D160" s="60" t="s">
        <v>208</v>
      </c>
      <c r="E160" s="56">
        <v>1</v>
      </c>
      <c r="F160" s="57" t="s">
        <v>155</v>
      </c>
      <c r="G160" s="34" t="s">
        <v>214</v>
      </c>
      <c r="H160" s="20" t="s">
        <v>212</v>
      </c>
      <c r="I160" s="19">
        <v>0</v>
      </c>
      <c r="J160" s="20" t="s">
        <v>236</v>
      </c>
      <c r="K160" s="35" t="s">
        <v>229</v>
      </c>
      <c r="L160" s="35" t="s">
        <v>229</v>
      </c>
      <c r="M160" s="35" t="s">
        <v>229</v>
      </c>
      <c r="N160" s="35" t="s">
        <v>229</v>
      </c>
      <c r="O160" s="35" t="s">
        <v>229</v>
      </c>
      <c r="P160" s="35" t="s">
        <v>229</v>
      </c>
      <c r="Q160" s="35"/>
      <c r="R160" s="108"/>
      <c r="S160" s="91"/>
    </row>
    <row r="161" spans="1:19" ht="15.75" customHeight="1">
      <c r="A161" s="758"/>
      <c r="B161" s="746"/>
      <c r="C161" s="15"/>
      <c r="D161" s="60"/>
      <c r="E161" s="56">
        <v>2</v>
      </c>
      <c r="F161" s="57" t="s">
        <v>156</v>
      </c>
      <c r="G161" s="34" t="s">
        <v>214</v>
      </c>
      <c r="H161" s="20" t="s">
        <v>212</v>
      </c>
      <c r="I161" s="19">
        <v>36223000</v>
      </c>
      <c r="J161" s="20" t="s">
        <v>220</v>
      </c>
      <c r="K161" s="97"/>
      <c r="L161" s="98"/>
      <c r="M161" s="35" t="s">
        <v>229</v>
      </c>
      <c r="N161" s="98"/>
      <c r="O161" s="35" t="s">
        <v>229</v>
      </c>
      <c r="P161" s="97"/>
      <c r="Q161" s="35" t="s">
        <v>229</v>
      </c>
      <c r="R161" s="108"/>
      <c r="S161" s="100"/>
    </row>
    <row r="162" spans="1:19" ht="15.75" customHeight="1">
      <c r="A162" s="758"/>
      <c r="B162" s="746"/>
      <c r="C162" s="15"/>
      <c r="D162" s="60"/>
      <c r="E162" s="56">
        <v>3</v>
      </c>
      <c r="F162" s="57" t="s">
        <v>157</v>
      </c>
      <c r="G162" s="34" t="s">
        <v>214</v>
      </c>
      <c r="H162" s="20" t="s">
        <v>212</v>
      </c>
      <c r="I162" s="19">
        <v>0</v>
      </c>
      <c r="J162" s="20" t="s">
        <v>236</v>
      </c>
      <c r="K162" s="35" t="s">
        <v>229</v>
      </c>
      <c r="L162" s="35" t="s">
        <v>229</v>
      </c>
      <c r="M162" s="35" t="s">
        <v>229</v>
      </c>
      <c r="N162" s="35" t="s">
        <v>229</v>
      </c>
      <c r="O162" s="35" t="s">
        <v>229</v>
      </c>
      <c r="P162" s="35" t="s">
        <v>229</v>
      </c>
      <c r="Q162" s="35"/>
      <c r="R162" s="108"/>
      <c r="S162" s="100"/>
    </row>
    <row r="163" spans="1:19" ht="15.75" customHeight="1">
      <c r="A163" s="758"/>
      <c r="B163" s="746"/>
      <c r="C163" s="15"/>
      <c r="D163" s="60"/>
      <c r="E163" s="56">
        <v>4</v>
      </c>
      <c r="F163" s="57" t="s">
        <v>158</v>
      </c>
      <c r="G163" s="34" t="s">
        <v>214</v>
      </c>
      <c r="H163" s="20" t="s">
        <v>212</v>
      </c>
      <c r="I163" s="19">
        <v>0</v>
      </c>
      <c r="J163" s="20" t="s">
        <v>236</v>
      </c>
      <c r="K163" s="35" t="s">
        <v>229</v>
      </c>
      <c r="L163" s="35" t="s">
        <v>229</v>
      </c>
      <c r="M163" s="35" t="s">
        <v>229</v>
      </c>
      <c r="N163" s="35" t="s">
        <v>229</v>
      </c>
      <c r="O163" s="35" t="s">
        <v>229</v>
      </c>
      <c r="P163" s="35" t="s">
        <v>229</v>
      </c>
      <c r="Q163" s="21"/>
      <c r="R163" s="108"/>
      <c r="S163" s="100"/>
    </row>
    <row r="164" spans="1:19" ht="15.75" customHeight="1">
      <c r="A164" s="758"/>
      <c r="B164" s="746"/>
      <c r="C164" s="15"/>
      <c r="D164" s="60"/>
      <c r="E164" s="56">
        <v>5</v>
      </c>
      <c r="F164" s="57" t="s">
        <v>159</v>
      </c>
      <c r="G164" s="34" t="s">
        <v>214</v>
      </c>
      <c r="H164" s="20" t="s">
        <v>212</v>
      </c>
      <c r="I164" s="19">
        <v>0</v>
      </c>
      <c r="J164" s="20" t="s">
        <v>236</v>
      </c>
      <c r="K164" s="35" t="s">
        <v>229</v>
      </c>
      <c r="L164" s="35" t="s">
        <v>229</v>
      </c>
      <c r="M164" s="35" t="s">
        <v>229</v>
      </c>
      <c r="N164" s="35" t="s">
        <v>229</v>
      </c>
      <c r="O164" s="35" t="s">
        <v>229</v>
      </c>
      <c r="P164" s="35" t="s">
        <v>229</v>
      </c>
      <c r="Q164" s="35"/>
      <c r="R164" s="108"/>
      <c r="S164" s="91"/>
    </row>
    <row r="165" spans="1:19" ht="15.75" customHeight="1">
      <c r="A165" s="758"/>
      <c r="B165" s="746"/>
      <c r="C165" s="15"/>
      <c r="D165" s="60"/>
      <c r="E165" s="56">
        <v>6</v>
      </c>
      <c r="F165" s="57" t="s">
        <v>160</v>
      </c>
      <c r="G165" s="34" t="s">
        <v>214</v>
      </c>
      <c r="H165" s="20" t="s">
        <v>212</v>
      </c>
      <c r="I165" s="19">
        <v>0</v>
      </c>
      <c r="J165" s="34" t="s">
        <v>236</v>
      </c>
      <c r="K165" s="35" t="s">
        <v>229</v>
      </c>
      <c r="L165" s="35" t="s">
        <v>229</v>
      </c>
      <c r="M165" s="35" t="s">
        <v>229</v>
      </c>
      <c r="N165" s="35" t="s">
        <v>229</v>
      </c>
      <c r="O165" s="35" t="s">
        <v>229</v>
      </c>
      <c r="P165" s="35" t="s">
        <v>229</v>
      </c>
      <c r="Q165" s="35"/>
      <c r="R165" s="108"/>
      <c r="S165" s="100"/>
    </row>
    <row r="166" spans="1:19" ht="15.75" customHeight="1">
      <c r="A166" s="758"/>
      <c r="B166" s="746"/>
      <c r="C166" s="15"/>
      <c r="D166" s="60"/>
      <c r="E166" s="56">
        <v>7</v>
      </c>
      <c r="F166" s="57" t="s">
        <v>237</v>
      </c>
      <c r="G166" s="34" t="s">
        <v>214</v>
      </c>
      <c r="H166" s="20" t="s">
        <v>212</v>
      </c>
      <c r="I166" s="19">
        <v>49275000</v>
      </c>
      <c r="J166" s="20" t="s">
        <v>220</v>
      </c>
      <c r="K166" s="35" t="s">
        <v>229</v>
      </c>
      <c r="L166" s="35" t="s">
        <v>229</v>
      </c>
      <c r="M166" s="35" t="s">
        <v>229</v>
      </c>
      <c r="N166" s="35" t="s">
        <v>229</v>
      </c>
      <c r="O166" s="35" t="s">
        <v>229</v>
      </c>
      <c r="P166" s="35" t="s">
        <v>229</v>
      </c>
      <c r="Q166" s="35" t="s">
        <v>229</v>
      </c>
      <c r="R166" s="108"/>
      <c r="S166" s="100"/>
    </row>
    <row r="167" spans="1:19" ht="15.75" customHeight="1">
      <c r="A167" s="758"/>
      <c r="B167" s="746"/>
      <c r="C167" s="15"/>
      <c r="D167" s="60"/>
      <c r="E167" s="56">
        <v>8</v>
      </c>
      <c r="F167" s="57" t="s">
        <v>245</v>
      </c>
      <c r="G167" s="34" t="s">
        <v>214</v>
      </c>
      <c r="H167" s="20" t="s">
        <v>212</v>
      </c>
      <c r="I167" s="19">
        <v>98553000</v>
      </c>
      <c r="J167" s="20" t="s">
        <v>220</v>
      </c>
      <c r="K167" s="35" t="s">
        <v>229</v>
      </c>
      <c r="L167" s="35" t="s">
        <v>229</v>
      </c>
      <c r="M167" s="35" t="s">
        <v>229</v>
      </c>
      <c r="N167" s="35" t="s">
        <v>229</v>
      </c>
      <c r="O167" s="35" t="s">
        <v>229</v>
      </c>
      <c r="P167" s="35" t="s">
        <v>229</v>
      </c>
      <c r="Q167" s="35" t="s">
        <v>229</v>
      </c>
      <c r="R167" s="108"/>
      <c r="S167" s="100"/>
    </row>
    <row r="168" spans="1:19" ht="15.75" customHeight="1">
      <c r="A168" s="758"/>
      <c r="B168" s="746"/>
      <c r="C168" s="15"/>
      <c r="D168" s="60"/>
      <c r="E168" s="56">
        <v>9</v>
      </c>
      <c r="F168" s="57" t="s">
        <v>246</v>
      </c>
      <c r="G168" s="34" t="s">
        <v>214</v>
      </c>
      <c r="H168" s="20" t="s">
        <v>212</v>
      </c>
      <c r="I168" s="19">
        <v>37808000</v>
      </c>
      <c r="J168" s="20" t="s">
        <v>220</v>
      </c>
      <c r="K168" s="98"/>
      <c r="L168" s="98"/>
      <c r="M168" s="98"/>
      <c r="N168" s="98"/>
      <c r="O168" s="98"/>
      <c r="P168" s="35" t="s">
        <v>229</v>
      </c>
      <c r="Q168" s="35" t="s">
        <v>229</v>
      </c>
      <c r="R168" s="108"/>
      <c r="S168" s="100"/>
    </row>
    <row r="169" spans="1:19" ht="15.75" customHeight="1">
      <c r="A169" s="758"/>
      <c r="B169" s="746"/>
      <c r="C169" s="15"/>
      <c r="D169" s="60"/>
      <c r="E169" s="56">
        <v>10</v>
      </c>
      <c r="F169" s="57" t="s">
        <v>161</v>
      </c>
      <c r="G169" s="34" t="s">
        <v>214</v>
      </c>
      <c r="H169" s="20" t="s">
        <v>212</v>
      </c>
      <c r="I169" s="19">
        <v>61062000</v>
      </c>
      <c r="J169" s="20" t="s">
        <v>220</v>
      </c>
      <c r="K169" s="98"/>
      <c r="L169" s="35" t="s">
        <v>229</v>
      </c>
      <c r="M169" s="98"/>
      <c r="N169" s="35" t="s">
        <v>229</v>
      </c>
      <c r="O169" s="98"/>
      <c r="P169" s="35" t="s">
        <v>229</v>
      </c>
      <c r="Q169" s="35" t="s">
        <v>229</v>
      </c>
      <c r="R169" s="108"/>
      <c r="S169" s="100"/>
    </row>
    <row r="170" spans="1:19" ht="15.75" customHeight="1">
      <c r="A170" s="758"/>
      <c r="B170" s="746"/>
      <c r="C170" s="15"/>
      <c r="D170" s="60"/>
      <c r="E170" s="56">
        <v>11</v>
      </c>
      <c r="F170" s="57" t="s">
        <v>228</v>
      </c>
      <c r="G170" s="34" t="s">
        <v>214</v>
      </c>
      <c r="H170" s="20" t="s">
        <v>212</v>
      </c>
      <c r="I170" s="19">
        <v>0</v>
      </c>
      <c r="J170" s="20" t="s">
        <v>236</v>
      </c>
      <c r="K170" s="35" t="s">
        <v>229</v>
      </c>
      <c r="L170" s="35" t="s">
        <v>229</v>
      </c>
      <c r="M170" s="35" t="s">
        <v>229</v>
      </c>
      <c r="N170" s="35" t="s">
        <v>229</v>
      </c>
      <c r="O170" s="35" t="s">
        <v>229</v>
      </c>
      <c r="P170" s="35" t="s">
        <v>229</v>
      </c>
      <c r="Q170" s="35"/>
      <c r="R170" s="108"/>
      <c r="S170" s="100"/>
    </row>
    <row r="171" spans="1:19" ht="15.75" customHeight="1">
      <c r="A171" s="758"/>
      <c r="B171" s="746"/>
      <c r="C171" s="15"/>
      <c r="D171" s="60"/>
      <c r="E171" s="56">
        <v>12</v>
      </c>
      <c r="F171" s="57" t="s">
        <v>162</v>
      </c>
      <c r="G171" s="34" t="s">
        <v>214</v>
      </c>
      <c r="H171" s="20" t="s">
        <v>212</v>
      </c>
      <c r="I171" s="19">
        <v>0</v>
      </c>
      <c r="J171" s="20" t="s">
        <v>236</v>
      </c>
      <c r="K171" s="35" t="s">
        <v>229</v>
      </c>
      <c r="L171" s="35" t="s">
        <v>229</v>
      </c>
      <c r="M171" s="35" t="s">
        <v>229</v>
      </c>
      <c r="N171" s="35" t="s">
        <v>229</v>
      </c>
      <c r="O171" s="35" t="s">
        <v>229</v>
      </c>
      <c r="P171" s="35" t="s">
        <v>229</v>
      </c>
      <c r="Q171" s="35"/>
      <c r="R171" s="108"/>
      <c r="S171" s="100"/>
    </row>
    <row r="172" spans="1:19" ht="15.75" customHeight="1">
      <c r="A172" s="758"/>
      <c r="B172" s="746"/>
      <c r="C172" s="15"/>
      <c r="D172" s="60"/>
      <c r="E172" s="56">
        <v>13</v>
      </c>
      <c r="F172" s="57" t="s">
        <v>163</v>
      </c>
      <c r="G172" s="34" t="s">
        <v>214</v>
      </c>
      <c r="H172" s="20" t="s">
        <v>212</v>
      </c>
      <c r="I172" s="19">
        <v>0</v>
      </c>
      <c r="J172" s="20" t="s">
        <v>236</v>
      </c>
      <c r="K172" s="35" t="s">
        <v>229</v>
      </c>
      <c r="L172" s="35" t="s">
        <v>229</v>
      </c>
      <c r="M172" s="35" t="s">
        <v>229</v>
      </c>
      <c r="N172" s="35" t="s">
        <v>229</v>
      </c>
      <c r="O172" s="35" t="s">
        <v>229</v>
      </c>
      <c r="P172" s="35" t="s">
        <v>229</v>
      </c>
      <c r="Q172" s="35"/>
      <c r="R172" s="108"/>
      <c r="S172" s="100"/>
    </row>
    <row r="173" spans="1:19" ht="15.75" customHeight="1">
      <c r="A173" s="758"/>
      <c r="B173" s="746"/>
      <c r="C173" s="15"/>
      <c r="D173" s="60"/>
      <c r="E173" s="56">
        <v>14</v>
      </c>
      <c r="F173" s="57" t="s">
        <v>164</v>
      </c>
      <c r="G173" s="34" t="s">
        <v>214</v>
      </c>
      <c r="H173" s="20" t="s">
        <v>212</v>
      </c>
      <c r="I173" s="19">
        <v>102556000</v>
      </c>
      <c r="J173" s="20" t="s">
        <v>220</v>
      </c>
      <c r="K173" s="35" t="s">
        <v>229</v>
      </c>
      <c r="L173" s="35" t="s">
        <v>229</v>
      </c>
      <c r="M173" s="35" t="s">
        <v>229</v>
      </c>
      <c r="N173" s="35" t="s">
        <v>229</v>
      </c>
      <c r="O173" s="35" t="s">
        <v>229</v>
      </c>
      <c r="P173" s="35" t="s">
        <v>229</v>
      </c>
      <c r="Q173" s="35" t="s">
        <v>229</v>
      </c>
      <c r="R173" s="108"/>
      <c r="S173" s="100"/>
    </row>
    <row r="174" spans="1:19" ht="15.75" customHeight="1">
      <c r="A174" s="758"/>
      <c r="B174" s="746"/>
      <c r="C174" s="15"/>
      <c r="D174" s="60"/>
      <c r="E174" s="56">
        <v>15</v>
      </c>
      <c r="F174" s="57" t="s">
        <v>165</v>
      </c>
      <c r="G174" s="34" t="s">
        <v>214</v>
      </c>
      <c r="H174" s="20" t="s">
        <v>212</v>
      </c>
      <c r="I174" s="19">
        <v>80535000</v>
      </c>
      <c r="J174" s="20" t="s">
        <v>220</v>
      </c>
      <c r="K174" s="98"/>
      <c r="L174" s="35" t="s">
        <v>229</v>
      </c>
      <c r="M174" s="98"/>
      <c r="N174" s="35" t="s">
        <v>229</v>
      </c>
      <c r="O174" s="98"/>
      <c r="P174" s="98"/>
      <c r="Q174" s="35" t="s">
        <v>229</v>
      </c>
      <c r="R174" s="108"/>
      <c r="S174" s="100"/>
    </row>
    <row r="175" spans="1:19" ht="15.75" customHeight="1">
      <c r="A175" s="758"/>
      <c r="B175" s="746"/>
      <c r="C175" s="15"/>
      <c r="D175" s="60"/>
      <c r="E175" s="56">
        <v>16</v>
      </c>
      <c r="F175" s="57" t="s">
        <v>238</v>
      </c>
      <c r="G175" s="34" t="s">
        <v>214</v>
      </c>
      <c r="H175" s="20" t="s">
        <v>212</v>
      </c>
      <c r="I175" s="19">
        <v>49275000</v>
      </c>
      <c r="J175" s="20" t="s">
        <v>220</v>
      </c>
      <c r="K175" s="35" t="s">
        <v>229</v>
      </c>
      <c r="L175" s="35" t="s">
        <v>229</v>
      </c>
      <c r="M175" s="35" t="s">
        <v>229</v>
      </c>
      <c r="N175" s="35" t="s">
        <v>229</v>
      </c>
      <c r="O175" s="35" t="s">
        <v>229</v>
      </c>
      <c r="P175" s="35" t="s">
        <v>229</v>
      </c>
      <c r="Q175" s="35" t="s">
        <v>229</v>
      </c>
      <c r="R175" s="108"/>
      <c r="S175" s="100"/>
    </row>
    <row r="176" spans="1:19" ht="15.75" customHeight="1">
      <c r="A176" s="758"/>
      <c r="B176" s="746"/>
      <c r="C176" s="15"/>
      <c r="D176" s="60"/>
      <c r="E176" s="56">
        <v>17</v>
      </c>
      <c r="F176" s="57" t="s">
        <v>166</v>
      </c>
      <c r="G176" s="34" t="s">
        <v>214</v>
      </c>
      <c r="H176" s="20" t="s">
        <v>212</v>
      </c>
      <c r="I176" s="19">
        <v>0</v>
      </c>
      <c r="J176" s="20" t="s">
        <v>236</v>
      </c>
      <c r="K176" s="35" t="s">
        <v>229</v>
      </c>
      <c r="L176" s="35" t="s">
        <v>229</v>
      </c>
      <c r="M176" s="35" t="s">
        <v>229</v>
      </c>
      <c r="N176" s="35" t="s">
        <v>229</v>
      </c>
      <c r="O176" s="35" t="s">
        <v>229</v>
      </c>
      <c r="P176" s="35" t="s">
        <v>229</v>
      </c>
      <c r="Q176" s="35"/>
      <c r="R176" s="108"/>
      <c r="S176" s="100"/>
    </row>
    <row r="177" spans="1:19" ht="15.75" customHeight="1">
      <c r="A177" s="758"/>
      <c r="B177" s="746"/>
      <c r="C177" s="15"/>
      <c r="D177" s="60"/>
      <c r="E177" s="56">
        <v>18</v>
      </c>
      <c r="F177" s="57" t="s">
        <v>247</v>
      </c>
      <c r="G177" s="34" t="s">
        <v>214</v>
      </c>
      <c r="H177" s="20" t="s">
        <v>212</v>
      </c>
      <c r="I177" s="19">
        <v>49275000</v>
      </c>
      <c r="J177" s="20" t="s">
        <v>220</v>
      </c>
      <c r="K177" s="35" t="s">
        <v>229</v>
      </c>
      <c r="L177" s="35" t="s">
        <v>229</v>
      </c>
      <c r="M177" s="35" t="s">
        <v>229</v>
      </c>
      <c r="N177" s="35" t="s">
        <v>229</v>
      </c>
      <c r="O177" s="35" t="s">
        <v>229</v>
      </c>
      <c r="P177" s="35" t="s">
        <v>229</v>
      </c>
      <c r="Q177" s="35" t="s">
        <v>229</v>
      </c>
      <c r="R177" s="108"/>
      <c r="S177" s="100"/>
    </row>
    <row r="178" spans="1:19" ht="15.75" customHeight="1">
      <c r="A178" s="758"/>
      <c r="B178" s="746"/>
      <c r="C178" s="15"/>
      <c r="D178" s="60"/>
      <c r="E178" s="56">
        <v>19</v>
      </c>
      <c r="F178" s="57" t="s">
        <v>167</v>
      </c>
      <c r="G178" s="34" t="s">
        <v>214</v>
      </c>
      <c r="H178" s="20" t="s">
        <v>212</v>
      </c>
      <c r="I178" s="19">
        <v>0</v>
      </c>
      <c r="J178" s="20" t="s">
        <v>236</v>
      </c>
      <c r="K178" s="35" t="s">
        <v>229</v>
      </c>
      <c r="L178" s="35" t="s">
        <v>229</v>
      </c>
      <c r="M178" s="35" t="s">
        <v>229</v>
      </c>
      <c r="N178" s="35" t="s">
        <v>229</v>
      </c>
      <c r="O178" s="35" t="s">
        <v>229</v>
      </c>
      <c r="P178" s="35" t="s">
        <v>229</v>
      </c>
      <c r="Q178" s="35"/>
      <c r="R178" s="108"/>
      <c r="S178" s="91"/>
    </row>
    <row r="179" spans="1:19" ht="15.75" customHeight="1">
      <c r="A179" s="758"/>
      <c r="B179" s="746"/>
      <c r="C179" s="15"/>
      <c r="D179" s="60"/>
      <c r="E179" s="56">
        <v>20</v>
      </c>
      <c r="F179" s="57" t="s">
        <v>168</v>
      </c>
      <c r="G179" s="34" t="s">
        <v>214</v>
      </c>
      <c r="H179" s="20" t="s">
        <v>212</v>
      </c>
      <c r="I179" s="19">
        <v>0</v>
      </c>
      <c r="J179" s="34" t="s">
        <v>236</v>
      </c>
      <c r="K179" s="35" t="s">
        <v>229</v>
      </c>
      <c r="L179" s="35" t="s">
        <v>229</v>
      </c>
      <c r="M179" s="35" t="s">
        <v>229</v>
      </c>
      <c r="N179" s="35" t="s">
        <v>229</v>
      </c>
      <c r="O179" s="35" t="s">
        <v>229</v>
      </c>
      <c r="P179" s="35" t="s">
        <v>229</v>
      </c>
      <c r="Q179" s="35"/>
      <c r="R179" s="108"/>
      <c r="S179" s="100"/>
    </row>
    <row r="180" spans="1:19" ht="10.5" customHeight="1">
      <c r="A180" s="758"/>
      <c r="B180" s="746"/>
      <c r="C180" s="15"/>
      <c r="D180" s="60"/>
      <c r="E180" s="56"/>
      <c r="F180" s="57"/>
      <c r="G180" s="34"/>
      <c r="H180" s="20"/>
      <c r="I180" s="19"/>
      <c r="J180" s="20"/>
      <c r="K180" s="98"/>
      <c r="L180" s="98"/>
      <c r="M180" s="98"/>
      <c r="N180" s="98"/>
      <c r="O180" s="98"/>
      <c r="P180" s="98"/>
      <c r="Q180" s="21"/>
      <c r="R180" s="108"/>
      <c r="S180" s="100"/>
    </row>
    <row r="181" spans="1:19" ht="13.5" customHeight="1">
      <c r="A181" s="758"/>
      <c r="B181" s="746"/>
      <c r="C181" s="15">
        <v>4</v>
      </c>
      <c r="D181" s="60" t="s">
        <v>209</v>
      </c>
      <c r="E181" s="56">
        <v>1</v>
      </c>
      <c r="F181" s="176" t="s">
        <v>169</v>
      </c>
      <c r="G181" s="34" t="s">
        <v>214</v>
      </c>
      <c r="H181" s="20" t="s">
        <v>212</v>
      </c>
      <c r="I181" s="19">
        <v>0</v>
      </c>
      <c r="J181" s="20" t="s">
        <v>236</v>
      </c>
      <c r="K181" s="35" t="s">
        <v>229</v>
      </c>
      <c r="L181" s="35" t="s">
        <v>229</v>
      </c>
      <c r="M181" s="35" t="s">
        <v>229</v>
      </c>
      <c r="N181" s="35" t="s">
        <v>229</v>
      </c>
      <c r="O181" s="35" t="s">
        <v>229</v>
      </c>
      <c r="P181" s="35" t="s">
        <v>229</v>
      </c>
      <c r="Q181" s="35"/>
      <c r="R181" s="108"/>
      <c r="S181" s="100"/>
    </row>
    <row r="182" spans="1:19" ht="13.5" customHeight="1">
      <c r="A182" s="758"/>
      <c r="B182" s="746"/>
      <c r="C182" s="15"/>
      <c r="D182" s="60"/>
      <c r="E182" s="56">
        <v>2</v>
      </c>
      <c r="F182" s="176" t="s">
        <v>170</v>
      </c>
      <c r="G182" s="34" t="s">
        <v>214</v>
      </c>
      <c r="H182" s="20" t="s">
        <v>212</v>
      </c>
      <c r="I182" s="19">
        <v>16307000</v>
      </c>
      <c r="J182" s="20" t="s">
        <v>220</v>
      </c>
      <c r="K182" s="98"/>
      <c r="L182" s="35" t="s">
        <v>229</v>
      </c>
      <c r="M182" s="98"/>
      <c r="N182" s="98"/>
      <c r="O182" s="35" t="s">
        <v>229</v>
      </c>
      <c r="P182" s="98"/>
      <c r="Q182" s="35" t="s">
        <v>229</v>
      </c>
      <c r="R182" s="108"/>
      <c r="S182" s="100"/>
    </row>
    <row r="183" spans="1:19" ht="17.25" customHeight="1">
      <c r="A183" s="758"/>
      <c r="B183" s="746"/>
      <c r="C183" s="15"/>
      <c r="D183" s="60"/>
      <c r="E183" s="56">
        <v>3</v>
      </c>
      <c r="F183" s="176" t="s">
        <v>248</v>
      </c>
      <c r="G183" s="34" t="s">
        <v>214</v>
      </c>
      <c r="H183" s="20" t="s">
        <v>212</v>
      </c>
      <c r="I183" s="19">
        <v>49389000</v>
      </c>
      <c r="J183" s="20" t="s">
        <v>220</v>
      </c>
      <c r="K183" s="35" t="s">
        <v>229</v>
      </c>
      <c r="L183" s="35" t="s">
        <v>229</v>
      </c>
      <c r="M183" s="35" t="s">
        <v>229</v>
      </c>
      <c r="N183" s="35" t="s">
        <v>229</v>
      </c>
      <c r="O183" s="35" t="s">
        <v>229</v>
      </c>
      <c r="P183" s="35" t="s">
        <v>229</v>
      </c>
      <c r="Q183" s="35" t="s">
        <v>229</v>
      </c>
      <c r="R183" s="108"/>
      <c r="S183" s="100"/>
    </row>
    <row r="184" spans="1:19" ht="17.25" customHeight="1">
      <c r="A184" s="758"/>
      <c r="B184" s="746"/>
      <c r="C184" s="15"/>
      <c r="D184" s="60"/>
      <c r="E184" s="56">
        <v>4</v>
      </c>
      <c r="F184" s="176" t="s">
        <v>171</v>
      </c>
      <c r="G184" s="34" t="s">
        <v>214</v>
      </c>
      <c r="H184" s="20" t="s">
        <v>212</v>
      </c>
      <c r="I184" s="19">
        <v>52631000</v>
      </c>
      <c r="J184" s="20" t="s">
        <v>220</v>
      </c>
      <c r="K184" s="97"/>
      <c r="L184" s="35" t="s">
        <v>229</v>
      </c>
      <c r="M184" s="35" t="s">
        <v>229</v>
      </c>
      <c r="N184" s="35" t="s">
        <v>229</v>
      </c>
      <c r="O184" s="35" t="s">
        <v>229</v>
      </c>
      <c r="P184" s="35" t="s">
        <v>229</v>
      </c>
      <c r="Q184" s="35" t="s">
        <v>229</v>
      </c>
      <c r="R184" s="108"/>
      <c r="S184" s="100"/>
    </row>
    <row r="185" spans="1:19" ht="17.25" customHeight="1">
      <c r="A185" s="758"/>
      <c r="B185" s="746"/>
      <c r="C185" s="15"/>
      <c r="D185" s="60"/>
      <c r="E185" s="56">
        <v>5</v>
      </c>
      <c r="F185" s="176" t="s">
        <v>172</v>
      </c>
      <c r="G185" s="34" t="s">
        <v>214</v>
      </c>
      <c r="H185" s="20" t="s">
        <v>212</v>
      </c>
      <c r="I185" s="19">
        <v>0</v>
      </c>
      <c r="J185" s="20" t="s">
        <v>236</v>
      </c>
      <c r="K185" s="35" t="s">
        <v>229</v>
      </c>
      <c r="L185" s="35" t="s">
        <v>229</v>
      </c>
      <c r="M185" s="35" t="s">
        <v>229</v>
      </c>
      <c r="N185" s="35" t="s">
        <v>229</v>
      </c>
      <c r="O185" s="35" t="s">
        <v>229</v>
      </c>
      <c r="P185" s="35" t="s">
        <v>229</v>
      </c>
      <c r="Q185" s="35"/>
      <c r="R185" s="108"/>
      <c r="S185" s="100"/>
    </row>
    <row r="186" spans="1:19" ht="17.25" customHeight="1">
      <c r="A186" s="758"/>
      <c r="B186" s="746"/>
      <c r="C186" s="15"/>
      <c r="D186" s="60"/>
      <c r="E186" s="56">
        <v>6</v>
      </c>
      <c r="F186" s="176" t="s">
        <v>173</v>
      </c>
      <c r="G186" s="34" t="s">
        <v>214</v>
      </c>
      <c r="H186" s="20" t="s">
        <v>212</v>
      </c>
      <c r="I186" s="19">
        <v>0</v>
      </c>
      <c r="J186" s="20" t="s">
        <v>236</v>
      </c>
      <c r="K186" s="35" t="s">
        <v>229</v>
      </c>
      <c r="L186" s="35" t="s">
        <v>229</v>
      </c>
      <c r="M186" s="35" t="s">
        <v>229</v>
      </c>
      <c r="N186" s="35" t="s">
        <v>229</v>
      </c>
      <c r="O186" s="35" t="s">
        <v>229</v>
      </c>
      <c r="P186" s="35" t="s">
        <v>229</v>
      </c>
      <c r="Q186" s="35"/>
      <c r="R186" s="108"/>
      <c r="S186" s="100"/>
    </row>
    <row r="187" spans="1:19" ht="17.25" customHeight="1">
      <c r="A187" s="758"/>
      <c r="B187" s="746"/>
      <c r="C187" s="15"/>
      <c r="D187" s="60"/>
      <c r="E187" s="56">
        <v>7</v>
      </c>
      <c r="F187" s="176" t="s">
        <v>174</v>
      </c>
      <c r="G187" s="34" t="s">
        <v>214</v>
      </c>
      <c r="H187" s="20" t="s">
        <v>212</v>
      </c>
      <c r="I187" s="19">
        <v>0</v>
      </c>
      <c r="J187" s="20" t="s">
        <v>236</v>
      </c>
      <c r="K187" s="35" t="s">
        <v>229</v>
      </c>
      <c r="L187" s="35" t="s">
        <v>229</v>
      </c>
      <c r="M187" s="35" t="s">
        <v>229</v>
      </c>
      <c r="N187" s="35" t="s">
        <v>229</v>
      </c>
      <c r="O187" s="35" t="s">
        <v>229</v>
      </c>
      <c r="P187" s="35" t="s">
        <v>229</v>
      </c>
      <c r="Q187" s="35"/>
      <c r="R187" s="108"/>
      <c r="S187" s="100"/>
    </row>
    <row r="188" spans="1:19" ht="12.75" customHeight="1" thickBot="1">
      <c r="A188" s="758"/>
      <c r="B188" s="746"/>
      <c r="C188" s="15"/>
      <c r="D188" s="60"/>
      <c r="E188" s="56"/>
      <c r="F188" s="57"/>
      <c r="G188" s="34"/>
      <c r="H188" s="20"/>
      <c r="I188" s="19"/>
      <c r="J188" s="20"/>
      <c r="K188" s="35"/>
      <c r="L188" s="35"/>
      <c r="M188" s="35"/>
      <c r="N188" s="35"/>
      <c r="O188" s="35"/>
      <c r="P188" s="35"/>
      <c r="Q188" s="21"/>
      <c r="R188" s="108"/>
      <c r="S188" s="100"/>
    </row>
    <row r="189" spans="1:19" ht="14.4" thickBot="1">
      <c r="A189" s="40" t="s">
        <v>19</v>
      </c>
      <c r="B189" s="41"/>
      <c r="C189" s="41"/>
      <c r="D189" s="41"/>
      <c r="E189" s="41"/>
      <c r="F189" s="41"/>
      <c r="G189" s="41"/>
      <c r="H189" s="41"/>
      <c r="I189" s="61">
        <f>SUM(I75:I188)</f>
        <v>4927766000</v>
      </c>
      <c r="J189" s="62"/>
      <c r="K189" s="62"/>
      <c r="L189" s="62"/>
      <c r="M189" s="62"/>
      <c r="N189" s="62"/>
      <c r="O189" s="62"/>
      <c r="P189" s="62"/>
      <c r="Q189" s="111"/>
      <c r="R189" s="111"/>
      <c r="S189" s="102"/>
    </row>
    <row r="190" spans="1:19" ht="12.75" customHeight="1">
      <c r="A190" s="752">
        <v>3</v>
      </c>
      <c r="B190" s="746" t="s">
        <v>20</v>
      </c>
      <c r="C190" s="116">
        <v>1</v>
      </c>
      <c r="D190" s="117" t="s">
        <v>239</v>
      </c>
      <c r="E190" s="63">
        <v>1</v>
      </c>
      <c r="F190" s="64" t="s">
        <v>265</v>
      </c>
      <c r="G190" s="95" t="s">
        <v>214</v>
      </c>
      <c r="H190" s="20" t="s">
        <v>212</v>
      </c>
      <c r="I190" s="65">
        <v>56763000</v>
      </c>
      <c r="J190" s="20" t="s">
        <v>213</v>
      </c>
      <c r="K190" s="35" t="s">
        <v>229</v>
      </c>
      <c r="L190" s="35" t="s">
        <v>229</v>
      </c>
      <c r="M190" s="35" t="s">
        <v>229</v>
      </c>
      <c r="N190" s="35" t="s">
        <v>229</v>
      </c>
      <c r="O190" s="35" t="s">
        <v>229</v>
      </c>
      <c r="P190" s="35" t="s">
        <v>229</v>
      </c>
      <c r="Q190" s="21" t="s">
        <v>229</v>
      </c>
      <c r="R190" s="108"/>
      <c r="S190" s="100"/>
    </row>
    <row r="191" spans="1:19" ht="15" customHeight="1">
      <c r="A191" s="752"/>
      <c r="B191" s="746"/>
      <c r="C191" s="28"/>
      <c r="D191" s="118"/>
      <c r="E191" s="30">
        <v>2</v>
      </c>
      <c r="F191" s="66" t="s">
        <v>176</v>
      </c>
      <c r="G191" s="95" t="s">
        <v>214</v>
      </c>
      <c r="H191" s="20" t="s">
        <v>212</v>
      </c>
      <c r="I191" s="67">
        <v>75686000</v>
      </c>
      <c r="J191" s="20" t="s">
        <v>213</v>
      </c>
      <c r="K191" s="35" t="s">
        <v>229</v>
      </c>
      <c r="L191" s="35" t="s">
        <v>229</v>
      </c>
      <c r="M191" s="35" t="s">
        <v>229</v>
      </c>
      <c r="N191" s="35" t="s">
        <v>229</v>
      </c>
      <c r="O191" s="35" t="s">
        <v>229</v>
      </c>
      <c r="P191" s="35" t="s">
        <v>229</v>
      </c>
      <c r="Q191" s="21" t="s">
        <v>229</v>
      </c>
      <c r="R191" s="108"/>
      <c r="S191" s="100"/>
    </row>
    <row r="192" spans="1:19" ht="15" customHeight="1">
      <c r="A192" s="752"/>
      <c r="B192" s="746"/>
      <c r="C192" s="28"/>
      <c r="D192" s="118"/>
      <c r="E192" s="30">
        <v>3</v>
      </c>
      <c r="F192" s="66" t="s">
        <v>177</v>
      </c>
      <c r="G192" s="95" t="s">
        <v>214</v>
      </c>
      <c r="H192" s="20" t="s">
        <v>212</v>
      </c>
      <c r="I192" s="19">
        <v>25228000</v>
      </c>
      <c r="J192" s="20" t="s">
        <v>213</v>
      </c>
      <c r="K192" s="35" t="s">
        <v>229</v>
      </c>
      <c r="L192" s="35" t="s">
        <v>229</v>
      </c>
      <c r="M192" s="35" t="s">
        <v>229</v>
      </c>
      <c r="N192" s="35" t="s">
        <v>229</v>
      </c>
      <c r="O192" s="35" t="s">
        <v>229</v>
      </c>
      <c r="P192" s="35" t="s">
        <v>229</v>
      </c>
      <c r="Q192" s="21" t="s">
        <v>229</v>
      </c>
      <c r="R192" s="108"/>
      <c r="S192" s="100"/>
    </row>
    <row r="193" spans="1:19" ht="15" customHeight="1">
      <c r="A193" s="752"/>
      <c r="B193" s="746"/>
      <c r="C193" s="28"/>
      <c r="D193" s="118"/>
      <c r="E193" s="30">
        <v>4</v>
      </c>
      <c r="F193" s="68" t="s">
        <v>178</v>
      </c>
      <c r="G193" s="95" t="s">
        <v>214</v>
      </c>
      <c r="H193" s="20" t="s">
        <v>212</v>
      </c>
      <c r="I193" s="19">
        <v>25228000</v>
      </c>
      <c r="J193" s="20" t="s">
        <v>213</v>
      </c>
      <c r="K193" s="35" t="s">
        <v>229</v>
      </c>
      <c r="L193" s="35" t="s">
        <v>229</v>
      </c>
      <c r="M193" s="35" t="s">
        <v>229</v>
      </c>
      <c r="N193" s="35" t="s">
        <v>229</v>
      </c>
      <c r="O193" s="35" t="s">
        <v>229</v>
      </c>
      <c r="P193" s="35" t="s">
        <v>229</v>
      </c>
      <c r="Q193" s="21" t="s">
        <v>229</v>
      </c>
      <c r="R193" s="108"/>
      <c r="S193" s="100"/>
    </row>
    <row r="194" spans="1:19" ht="15" customHeight="1">
      <c r="A194" s="752"/>
      <c r="B194" s="746"/>
      <c r="C194" s="28"/>
      <c r="D194" s="118"/>
      <c r="E194" s="30">
        <v>5</v>
      </c>
      <c r="F194" s="68" t="s">
        <v>179</v>
      </c>
      <c r="G194" s="95" t="s">
        <v>214</v>
      </c>
      <c r="H194" s="20" t="s">
        <v>212</v>
      </c>
      <c r="I194" s="19">
        <v>18920000</v>
      </c>
      <c r="J194" s="20" t="s">
        <v>213</v>
      </c>
      <c r="K194" s="35" t="s">
        <v>229</v>
      </c>
      <c r="L194" s="35" t="s">
        <v>229</v>
      </c>
      <c r="M194" s="35" t="s">
        <v>229</v>
      </c>
      <c r="N194" s="35" t="s">
        <v>229</v>
      </c>
      <c r="O194" s="35" t="s">
        <v>229</v>
      </c>
      <c r="P194" s="35" t="s">
        <v>229</v>
      </c>
      <c r="Q194" s="21" t="s">
        <v>229</v>
      </c>
      <c r="R194" s="108"/>
      <c r="S194" s="100"/>
    </row>
    <row r="195" spans="1:19" ht="15" customHeight="1">
      <c r="A195" s="752"/>
      <c r="B195" s="746"/>
      <c r="C195" s="28"/>
      <c r="D195" s="118"/>
      <c r="E195" s="30">
        <v>6</v>
      </c>
      <c r="F195" s="68" t="s">
        <v>180</v>
      </c>
      <c r="G195" s="95" t="s">
        <v>214</v>
      </c>
      <c r="H195" s="20" t="s">
        <v>212</v>
      </c>
      <c r="I195" s="19">
        <v>31535000</v>
      </c>
      <c r="J195" s="20" t="s">
        <v>213</v>
      </c>
      <c r="K195" s="35" t="s">
        <v>229</v>
      </c>
      <c r="L195" s="35" t="s">
        <v>229</v>
      </c>
      <c r="M195" s="35" t="s">
        <v>229</v>
      </c>
      <c r="N195" s="35" t="s">
        <v>229</v>
      </c>
      <c r="O195" s="35" t="s">
        <v>229</v>
      </c>
      <c r="P195" s="35" t="s">
        <v>229</v>
      </c>
      <c r="Q195" s="21" t="s">
        <v>229</v>
      </c>
      <c r="R195" s="108"/>
      <c r="S195" s="100"/>
    </row>
    <row r="196" spans="1:19" ht="15" customHeight="1">
      <c r="A196" s="752"/>
      <c r="B196" s="746"/>
      <c r="C196" s="28"/>
      <c r="D196" s="118"/>
      <c r="E196" s="30">
        <v>7</v>
      </c>
      <c r="F196" s="68" t="s">
        <v>181</v>
      </c>
      <c r="G196" s="95" t="s">
        <v>214</v>
      </c>
      <c r="H196" s="20" t="s">
        <v>212</v>
      </c>
      <c r="I196" s="19">
        <v>75686000</v>
      </c>
      <c r="J196" s="20" t="s">
        <v>213</v>
      </c>
      <c r="K196" s="35" t="s">
        <v>229</v>
      </c>
      <c r="L196" s="35" t="s">
        <v>229</v>
      </c>
      <c r="M196" s="35" t="s">
        <v>229</v>
      </c>
      <c r="N196" s="35" t="s">
        <v>229</v>
      </c>
      <c r="O196" s="35" t="s">
        <v>229</v>
      </c>
      <c r="P196" s="35" t="s">
        <v>229</v>
      </c>
      <c r="Q196" s="21" t="s">
        <v>229</v>
      </c>
      <c r="R196" s="108"/>
      <c r="S196" s="100"/>
    </row>
    <row r="197" spans="1:19" ht="15" customHeight="1">
      <c r="A197" s="752"/>
      <c r="B197" s="746"/>
      <c r="C197" s="28"/>
      <c r="D197" s="118"/>
      <c r="E197" s="30">
        <v>8</v>
      </c>
      <c r="F197" s="66" t="s">
        <v>182</v>
      </c>
      <c r="G197" s="95" t="s">
        <v>214</v>
      </c>
      <c r="H197" s="20" t="s">
        <v>212</v>
      </c>
      <c r="I197" s="19">
        <v>63073000</v>
      </c>
      <c r="J197" s="20" t="s">
        <v>213</v>
      </c>
      <c r="K197" s="35" t="s">
        <v>229</v>
      </c>
      <c r="L197" s="35" t="s">
        <v>229</v>
      </c>
      <c r="M197" s="35" t="s">
        <v>229</v>
      </c>
      <c r="N197" s="35" t="s">
        <v>229</v>
      </c>
      <c r="O197" s="35" t="s">
        <v>229</v>
      </c>
      <c r="P197" s="35" t="s">
        <v>229</v>
      </c>
      <c r="Q197" s="21" t="s">
        <v>229</v>
      </c>
      <c r="R197" s="108"/>
      <c r="S197" s="100"/>
    </row>
    <row r="198" spans="1:19" ht="15" customHeight="1">
      <c r="A198" s="752"/>
      <c r="B198" s="746"/>
      <c r="C198" s="28"/>
      <c r="D198" s="118"/>
      <c r="E198" s="30">
        <v>9</v>
      </c>
      <c r="F198" s="66" t="s">
        <v>183</v>
      </c>
      <c r="G198" s="95" t="s">
        <v>214</v>
      </c>
      <c r="H198" s="20" t="s">
        <v>212</v>
      </c>
      <c r="I198" s="19">
        <v>44149000</v>
      </c>
      <c r="J198" s="20" t="s">
        <v>213</v>
      </c>
      <c r="K198" s="35" t="s">
        <v>229</v>
      </c>
      <c r="L198" s="35" t="s">
        <v>229</v>
      </c>
      <c r="M198" s="35" t="s">
        <v>229</v>
      </c>
      <c r="N198" s="35" t="s">
        <v>229</v>
      </c>
      <c r="O198" s="35" t="s">
        <v>229</v>
      </c>
      <c r="P198" s="35" t="s">
        <v>229</v>
      </c>
      <c r="Q198" s="21" t="s">
        <v>229</v>
      </c>
      <c r="R198" s="108"/>
      <c r="S198" s="100"/>
    </row>
    <row r="199" spans="1:19" ht="15" customHeight="1">
      <c r="A199" s="752"/>
      <c r="B199" s="746"/>
      <c r="C199" s="28"/>
      <c r="D199" s="118"/>
      <c r="E199" s="30">
        <v>10</v>
      </c>
      <c r="F199" s="66" t="s">
        <v>184</v>
      </c>
      <c r="G199" s="95" t="s">
        <v>214</v>
      </c>
      <c r="H199" s="20" t="s">
        <v>212</v>
      </c>
      <c r="I199" s="19">
        <v>63073000</v>
      </c>
      <c r="J199" s="20" t="s">
        <v>213</v>
      </c>
      <c r="K199" s="35" t="s">
        <v>229</v>
      </c>
      <c r="L199" s="35" t="s">
        <v>229</v>
      </c>
      <c r="M199" s="35" t="s">
        <v>229</v>
      </c>
      <c r="N199" s="35" t="s">
        <v>229</v>
      </c>
      <c r="O199" s="35" t="s">
        <v>229</v>
      </c>
      <c r="P199" s="35" t="s">
        <v>229</v>
      </c>
      <c r="Q199" s="21" t="s">
        <v>229</v>
      </c>
      <c r="R199" s="108"/>
      <c r="S199" s="100"/>
    </row>
    <row r="200" spans="1:19" ht="15" customHeight="1">
      <c r="A200" s="752"/>
      <c r="B200" s="746"/>
      <c r="C200" s="28"/>
      <c r="D200" s="118"/>
      <c r="E200" s="30">
        <v>11</v>
      </c>
      <c r="F200" s="66" t="s">
        <v>185</v>
      </c>
      <c r="G200" s="95" t="s">
        <v>214</v>
      </c>
      <c r="H200" s="20" t="s">
        <v>212</v>
      </c>
      <c r="I200" s="19">
        <v>88301000</v>
      </c>
      <c r="J200" s="20" t="s">
        <v>213</v>
      </c>
      <c r="K200" s="35" t="s">
        <v>229</v>
      </c>
      <c r="L200" s="35" t="s">
        <v>229</v>
      </c>
      <c r="M200" s="35" t="s">
        <v>229</v>
      </c>
      <c r="N200" s="35" t="s">
        <v>229</v>
      </c>
      <c r="O200" s="35" t="s">
        <v>229</v>
      </c>
      <c r="P200" s="35" t="s">
        <v>229</v>
      </c>
      <c r="Q200" s="21" t="s">
        <v>229</v>
      </c>
      <c r="R200" s="108"/>
      <c r="S200" s="100"/>
    </row>
    <row r="201" spans="1:19" ht="15" customHeight="1">
      <c r="A201" s="752"/>
      <c r="B201" s="746"/>
      <c r="C201" s="28"/>
      <c r="D201" s="118"/>
      <c r="E201" s="30">
        <v>12</v>
      </c>
      <c r="F201" s="66" t="s">
        <v>21</v>
      </c>
      <c r="G201" s="95" t="s">
        <v>214</v>
      </c>
      <c r="H201" s="20" t="s">
        <v>212</v>
      </c>
      <c r="I201" s="19">
        <v>63088000</v>
      </c>
      <c r="J201" s="20" t="s">
        <v>213</v>
      </c>
      <c r="K201" s="35" t="s">
        <v>229</v>
      </c>
      <c r="L201" s="35" t="s">
        <v>229</v>
      </c>
      <c r="M201" s="35" t="s">
        <v>229</v>
      </c>
      <c r="N201" s="35" t="s">
        <v>229</v>
      </c>
      <c r="O201" s="35" t="s">
        <v>229</v>
      </c>
      <c r="P201" s="35" t="s">
        <v>229</v>
      </c>
      <c r="Q201" s="21" t="s">
        <v>229</v>
      </c>
      <c r="R201" s="108"/>
      <c r="S201" s="100"/>
    </row>
    <row r="202" spans="1:19" ht="15" customHeight="1" thickBot="1">
      <c r="A202" s="752"/>
      <c r="B202" s="746"/>
      <c r="C202" s="115"/>
      <c r="D202" s="114"/>
      <c r="E202" s="70"/>
      <c r="F202" s="71"/>
      <c r="G202" s="95"/>
      <c r="H202" s="20"/>
      <c r="I202" s="19"/>
      <c r="J202" s="20"/>
      <c r="K202" s="97"/>
      <c r="L202" s="97"/>
      <c r="M202" s="97"/>
      <c r="N202" s="97"/>
      <c r="O202" s="97"/>
      <c r="P202" s="97"/>
      <c r="Q202" s="21"/>
      <c r="R202" s="108"/>
      <c r="S202" s="100"/>
    </row>
    <row r="203" spans="1:19" ht="14.4" thickBot="1">
      <c r="A203" s="40" t="s">
        <v>22</v>
      </c>
      <c r="B203" s="41"/>
      <c r="C203" s="41"/>
      <c r="D203" s="41"/>
      <c r="E203" s="41"/>
      <c r="F203" s="41"/>
      <c r="G203" s="41"/>
      <c r="H203" s="41"/>
      <c r="I203" s="61">
        <f>SUM(I190:I202)</f>
        <v>630730000</v>
      </c>
      <c r="J203" s="72"/>
      <c r="K203" s="72"/>
      <c r="L203" s="72"/>
      <c r="M203" s="72"/>
      <c r="N203" s="72"/>
      <c r="O203" s="72"/>
      <c r="P203" s="72"/>
      <c r="Q203" s="112"/>
      <c r="R203" s="110"/>
      <c r="S203" s="103"/>
    </row>
    <row r="204" spans="1:19" ht="15" customHeight="1">
      <c r="A204" s="751">
        <v>4</v>
      </c>
      <c r="B204" s="745" t="s">
        <v>23</v>
      </c>
      <c r="C204" s="95">
        <v>1</v>
      </c>
      <c r="D204" s="73" t="s">
        <v>210</v>
      </c>
      <c r="E204" s="74">
        <v>1</v>
      </c>
      <c r="F204" s="75" t="s">
        <v>186</v>
      </c>
      <c r="G204" s="20" t="s">
        <v>214</v>
      </c>
      <c r="H204" s="20" t="s">
        <v>212</v>
      </c>
      <c r="I204" s="19">
        <v>28278000</v>
      </c>
      <c r="J204" s="20" t="s">
        <v>220</v>
      </c>
      <c r="K204" s="35" t="s">
        <v>229</v>
      </c>
      <c r="L204" s="35" t="s">
        <v>229</v>
      </c>
      <c r="M204" s="35" t="s">
        <v>229</v>
      </c>
      <c r="N204" s="35" t="s">
        <v>229</v>
      </c>
      <c r="O204" s="35" t="s">
        <v>229</v>
      </c>
      <c r="P204" s="35" t="s">
        <v>229</v>
      </c>
      <c r="Q204" s="24" t="s">
        <v>229</v>
      </c>
      <c r="R204" s="24"/>
      <c r="S204" s="92"/>
    </row>
    <row r="205" spans="1:19" ht="15" customHeight="1">
      <c r="A205" s="752"/>
      <c r="B205" s="746"/>
      <c r="C205" s="15"/>
      <c r="D205" s="77"/>
      <c r="E205" s="53">
        <v>2</v>
      </c>
      <c r="F205" s="76" t="s">
        <v>249</v>
      </c>
      <c r="G205" s="20" t="s">
        <v>214</v>
      </c>
      <c r="H205" s="20" t="s">
        <v>212</v>
      </c>
      <c r="I205" s="19">
        <v>28278000</v>
      </c>
      <c r="J205" s="20" t="s">
        <v>220</v>
      </c>
      <c r="K205" s="35" t="s">
        <v>229</v>
      </c>
      <c r="L205" s="35" t="s">
        <v>229</v>
      </c>
      <c r="M205" s="35" t="s">
        <v>229</v>
      </c>
      <c r="N205" s="35" t="s">
        <v>229</v>
      </c>
      <c r="O205" s="35" t="s">
        <v>229</v>
      </c>
      <c r="P205" s="35" t="s">
        <v>229</v>
      </c>
      <c r="Q205" s="24" t="s">
        <v>229</v>
      </c>
      <c r="R205" s="24"/>
      <c r="S205" s="92"/>
    </row>
    <row r="206" spans="1:19" ht="15" customHeight="1">
      <c r="A206" s="752"/>
      <c r="B206" s="746"/>
      <c r="C206" s="15"/>
      <c r="D206" s="77"/>
      <c r="E206" s="53">
        <v>3</v>
      </c>
      <c r="F206" s="76" t="s">
        <v>187</v>
      </c>
      <c r="G206" s="20" t="s">
        <v>214</v>
      </c>
      <c r="H206" s="20" t="s">
        <v>212</v>
      </c>
      <c r="I206" s="19">
        <v>28278000</v>
      </c>
      <c r="J206" s="20" t="s">
        <v>220</v>
      </c>
      <c r="K206" s="35" t="s">
        <v>229</v>
      </c>
      <c r="L206" s="35" t="s">
        <v>229</v>
      </c>
      <c r="M206" s="35" t="s">
        <v>229</v>
      </c>
      <c r="N206" s="35" t="s">
        <v>229</v>
      </c>
      <c r="O206" s="35" t="s">
        <v>229</v>
      </c>
      <c r="P206" s="35" t="s">
        <v>229</v>
      </c>
      <c r="Q206" s="24" t="s">
        <v>229</v>
      </c>
      <c r="R206" s="24"/>
      <c r="S206" s="92"/>
    </row>
    <row r="207" spans="1:19" ht="15" customHeight="1">
      <c r="A207" s="752"/>
      <c r="B207" s="746"/>
      <c r="C207" s="15"/>
      <c r="D207" s="77"/>
      <c r="E207" s="53">
        <v>4</v>
      </c>
      <c r="F207" s="76" t="s">
        <v>188</v>
      </c>
      <c r="G207" s="20" t="s">
        <v>214</v>
      </c>
      <c r="H207" s="20" t="s">
        <v>212</v>
      </c>
      <c r="I207" s="19">
        <v>28278000</v>
      </c>
      <c r="J207" s="20" t="s">
        <v>220</v>
      </c>
      <c r="K207" s="35" t="s">
        <v>229</v>
      </c>
      <c r="L207" s="35" t="s">
        <v>229</v>
      </c>
      <c r="M207" s="35" t="s">
        <v>229</v>
      </c>
      <c r="N207" s="35" t="s">
        <v>229</v>
      </c>
      <c r="O207" s="35" t="s">
        <v>229</v>
      </c>
      <c r="P207" s="35" t="s">
        <v>229</v>
      </c>
      <c r="Q207" s="24" t="s">
        <v>229</v>
      </c>
      <c r="R207" s="24"/>
      <c r="S207" s="92"/>
    </row>
    <row r="208" spans="1:19" ht="15" customHeight="1">
      <c r="A208" s="752"/>
      <c r="B208" s="746"/>
      <c r="C208" s="15"/>
      <c r="D208" s="77"/>
      <c r="E208" s="53">
        <v>5</v>
      </c>
      <c r="F208" s="76" t="s">
        <v>215</v>
      </c>
      <c r="G208" s="20" t="s">
        <v>214</v>
      </c>
      <c r="H208" s="20" t="s">
        <v>212</v>
      </c>
      <c r="I208" s="19">
        <v>28278000</v>
      </c>
      <c r="J208" s="20" t="s">
        <v>220</v>
      </c>
      <c r="K208" s="35" t="s">
        <v>229</v>
      </c>
      <c r="L208" s="35" t="s">
        <v>229</v>
      </c>
      <c r="M208" s="35" t="s">
        <v>229</v>
      </c>
      <c r="N208" s="35" t="s">
        <v>229</v>
      </c>
      <c r="O208" s="35" t="s">
        <v>229</v>
      </c>
      <c r="P208" s="35" t="s">
        <v>229</v>
      </c>
      <c r="Q208" s="24" t="s">
        <v>229</v>
      </c>
      <c r="R208" s="24"/>
      <c r="S208" s="92"/>
    </row>
    <row r="209" spans="1:19" ht="15" customHeight="1">
      <c r="A209" s="752"/>
      <c r="B209" s="746"/>
      <c r="C209" s="15"/>
      <c r="D209" s="27"/>
      <c r="E209" s="53">
        <v>6</v>
      </c>
      <c r="F209" s="76" t="s">
        <v>189</v>
      </c>
      <c r="G209" s="20" t="s">
        <v>214</v>
      </c>
      <c r="H209" s="20" t="s">
        <v>212</v>
      </c>
      <c r="I209" s="19">
        <v>28278000</v>
      </c>
      <c r="J209" s="20" t="s">
        <v>220</v>
      </c>
      <c r="K209" s="35" t="s">
        <v>229</v>
      </c>
      <c r="L209" s="35" t="s">
        <v>229</v>
      </c>
      <c r="M209" s="35" t="s">
        <v>229</v>
      </c>
      <c r="N209" s="35" t="s">
        <v>229</v>
      </c>
      <c r="O209" s="35" t="s">
        <v>229</v>
      </c>
      <c r="P209" s="35" t="s">
        <v>229</v>
      </c>
      <c r="Q209" s="24" t="s">
        <v>229</v>
      </c>
      <c r="R209" s="24"/>
      <c r="S209" s="92"/>
    </row>
    <row r="210" spans="1:19" ht="15" customHeight="1">
      <c r="A210" s="752"/>
      <c r="B210" s="746"/>
      <c r="C210" s="28"/>
      <c r="D210" s="49"/>
      <c r="E210" s="53">
        <v>7</v>
      </c>
      <c r="F210" s="76" t="s">
        <v>190</v>
      </c>
      <c r="G210" s="20" t="s">
        <v>214</v>
      </c>
      <c r="H210" s="20" t="s">
        <v>212</v>
      </c>
      <c r="I210" s="19">
        <v>183804000</v>
      </c>
      <c r="J210" s="20" t="s">
        <v>220</v>
      </c>
      <c r="K210" s="35" t="s">
        <v>229</v>
      </c>
      <c r="L210" s="35" t="s">
        <v>229</v>
      </c>
      <c r="M210" s="35" t="s">
        <v>229</v>
      </c>
      <c r="N210" s="35" t="s">
        <v>229</v>
      </c>
      <c r="O210" s="35" t="s">
        <v>229</v>
      </c>
      <c r="P210" s="35" t="s">
        <v>229</v>
      </c>
      <c r="Q210" s="24" t="s">
        <v>229</v>
      </c>
      <c r="R210" s="24"/>
      <c r="S210" s="92"/>
    </row>
    <row r="211" spans="1:19" ht="15" customHeight="1">
      <c r="A211" s="752"/>
      <c r="B211" s="746"/>
      <c r="C211" s="28"/>
      <c r="D211" s="49"/>
      <c r="E211" s="53">
        <v>8</v>
      </c>
      <c r="F211" s="76" t="s">
        <v>191</v>
      </c>
      <c r="G211" s="20" t="s">
        <v>214</v>
      </c>
      <c r="H211" s="20" t="s">
        <v>212</v>
      </c>
      <c r="I211" s="19">
        <v>28278000</v>
      </c>
      <c r="J211" s="20" t="s">
        <v>220</v>
      </c>
      <c r="K211" s="35" t="s">
        <v>229</v>
      </c>
      <c r="L211" s="35" t="s">
        <v>229</v>
      </c>
      <c r="M211" s="35" t="s">
        <v>229</v>
      </c>
      <c r="N211" s="35" t="s">
        <v>229</v>
      </c>
      <c r="O211" s="35" t="s">
        <v>229</v>
      </c>
      <c r="P211" s="35" t="s">
        <v>229</v>
      </c>
      <c r="Q211" s="24" t="s">
        <v>229</v>
      </c>
      <c r="R211" s="24"/>
      <c r="S211" s="92"/>
    </row>
    <row r="212" spans="1:19" ht="15" customHeight="1">
      <c r="A212" s="752"/>
      <c r="B212" s="746"/>
      <c r="C212" s="28"/>
      <c r="D212" s="49"/>
      <c r="E212" s="53">
        <v>9</v>
      </c>
      <c r="F212" s="76" t="s">
        <v>192</v>
      </c>
      <c r="G212" s="20" t="s">
        <v>214</v>
      </c>
      <c r="H212" s="20" t="s">
        <v>212</v>
      </c>
      <c r="I212" s="19">
        <v>28278000</v>
      </c>
      <c r="J212" s="20" t="s">
        <v>220</v>
      </c>
      <c r="K212" s="35" t="s">
        <v>229</v>
      </c>
      <c r="L212" s="35" t="s">
        <v>229</v>
      </c>
      <c r="M212" s="35" t="s">
        <v>229</v>
      </c>
      <c r="N212" s="35" t="s">
        <v>229</v>
      </c>
      <c r="O212" s="35" t="s">
        <v>229</v>
      </c>
      <c r="P212" s="35" t="s">
        <v>229</v>
      </c>
      <c r="Q212" s="24" t="s">
        <v>229</v>
      </c>
      <c r="R212" s="24"/>
      <c r="S212" s="92"/>
    </row>
    <row r="213" spans="1:19" ht="15" customHeight="1">
      <c r="A213" s="752"/>
      <c r="B213" s="746"/>
      <c r="C213" s="15"/>
      <c r="D213" s="27"/>
      <c r="E213" s="53">
        <v>10</v>
      </c>
      <c r="F213" s="76" t="s">
        <v>193</v>
      </c>
      <c r="G213" s="20" t="s">
        <v>214</v>
      </c>
      <c r="H213" s="20" t="s">
        <v>212</v>
      </c>
      <c r="I213" s="19">
        <v>56556000</v>
      </c>
      <c r="J213" s="20" t="s">
        <v>220</v>
      </c>
      <c r="K213" s="35" t="s">
        <v>229</v>
      </c>
      <c r="L213" s="35" t="s">
        <v>229</v>
      </c>
      <c r="M213" s="35" t="s">
        <v>229</v>
      </c>
      <c r="N213" s="35" t="s">
        <v>229</v>
      </c>
      <c r="O213" s="35" t="s">
        <v>229</v>
      </c>
      <c r="P213" s="35" t="s">
        <v>229</v>
      </c>
      <c r="Q213" s="24" t="s">
        <v>229</v>
      </c>
      <c r="R213" s="24"/>
      <c r="S213" s="92"/>
    </row>
    <row r="214" spans="1:19" ht="15" customHeight="1">
      <c r="A214" s="752"/>
      <c r="B214" s="746"/>
      <c r="C214" s="15"/>
      <c r="D214" s="27"/>
      <c r="E214" s="53">
        <v>11</v>
      </c>
      <c r="F214" s="76" t="s">
        <v>194</v>
      </c>
      <c r="G214" s="20" t="s">
        <v>214</v>
      </c>
      <c r="H214" s="20" t="s">
        <v>212</v>
      </c>
      <c r="I214" s="19">
        <v>14136000</v>
      </c>
      <c r="J214" s="20" t="s">
        <v>220</v>
      </c>
      <c r="K214" s="35" t="s">
        <v>229</v>
      </c>
      <c r="L214" s="35" t="s">
        <v>229</v>
      </c>
      <c r="M214" s="35" t="s">
        <v>229</v>
      </c>
      <c r="N214" s="35" t="s">
        <v>229</v>
      </c>
      <c r="O214" s="35" t="s">
        <v>229</v>
      </c>
      <c r="P214" s="35" t="s">
        <v>229</v>
      </c>
      <c r="Q214" s="24" t="s">
        <v>229</v>
      </c>
      <c r="R214" s="24"/>
      <c r="S214" s="92"/>
    </row>
    <row r="215" spans="1:19" ht="15" customHeight="1">
      <c r="A215" s="752"/>
      <c r="B215" s="746"/>
      <c r="C215" s="15"/>
      <c r="D215" s="27"/>
      <c r="E215" s="53">
        <v>12</v>
      </c>
      <c r="F215" s="76" t="s">
        <v>196</v>
      </c>
      <c r="G215" s="20" t="s">
        <v>214</v>
      </c>
      <c r="H215" s="20" t="s">
        <v>212</v>
      </c>
      <c r="I215" s="19">
        <v>56556000</v>
      </c>
      <c r="J215" s="20" t="s">
        <v>220</v>
      </c>
      <c r="K215" s="35" t="s">
        <v>229</v>
      </c>
      <c r="L215" s="35" t="s">
        <v>229</v>
      </c>
      <c r="M215" s="35" t="s">
        <v>229</v>
      </c>
      <c r="N215" s="35" t="s">
        <v>229</v>
      </c>
      <c r="O215" s="35" t="s">
        <v>229</v>
      </c>
      <c r="P215" s="35" t="s">
        <v>229</v>
      </c>
      <c r="Q215" s="24" t="s">
        <v>229</v>
      </c>
      <c r="R215" s="24"/>
      <c r="S215" s="92"/>
    </row>
    <row r="216" spans="1:19" ht="15" customHeight="1">
      <c r="A216" s="752"/>
      <c r="B216" s="746"/>
      <c r="C216" s="28"/>
      <c r="D216" s="49"/>
      <c r="E216" s="53">
        <v>13</v>
      </c>
      <c r="F216" s="76" t="s">
        <v>250</v>
      </c>
      <c r="G216" s="20" t="s">
        <v>214</v>
      </c>
      <c r="H216" s="20" t="s">
        <v>212</v>
      </c>
      <c r="I216" s="19">
        <v>14136000</v>
      </c>
      <c r="J216" s="20" t="s">
        <v>220</v>
      </c>
      <c r="K216" s="35" t="s">
        <v>229</v>
      </c>
      <c r="L216" s="35" t="s">
        <v>229</v>
      </c>
      <c r="M216" s="35" t="s">
        <v>229</v>
      </c>
      <c r="N216" s="35" t="s">
        <v>229</v>
      </c>
      <c r="O216" s="35" t="s">
        <v>229</v>
      </c>
      <c r="P216" s="35" t="s">
        <v>229</v>
      </c>
      <c r="Q216" s="24" t="s">
        <v>229</v>
      </c>
      <c r="R216" s="24"/>
      <c r="S216" s="92"/>
    </row>
    <row r="217" spans="1:19" ht="15" customHeight="1">
      <c r="A217" s="752"/>
      <c r="B217" s="746"/>
      <c r="C217" s="28"/>
      <c r="D217" s="49"/>
      <c r="E217" s="53">
        <v>14</v>
      </c>
      <c r="F217" s="76" t="s">
        <v>197</v>
      </c>
      <c r="G217" s="20" t="s">
        <v>214</v>
      </c>
      <c r="H217" s="20" t="s">
        <v>212</v>
      </c>
      <c r="I217" s="19">
        <v>42414000</v>
      </c>
      <c r="J217" s="20" t="s">
        <v>220</v>
      </c>
      <c r="K217" s="35" t="s">
        <v>229</v>
      </c>
      <c r="L217" s="35" t="s">
        <v>229</v>
      </c>
      <c r="M217" s="35" t="s">
        <v>229</v>
      </c>
      <c r="N217" s="35" t="s">
        <v>229</v>
      </c>
      <c r="O217" s="35" t="s">
        <v>229</v>
      </c>
      <c r="P217" s="35" t="s">
        <v>229</v>
      </c>
      <c r="Q217" s="24" t="s">
        <v>229</v>
      </c>
      <c r="R217" s="24"/>
      <c r="S217" s="92"/>
    </row>
    <row r="218" spans="1:19" ht="15" customHeight="1">
      <c r="A218" s="752"/>
      <c r="B218" s="746"/>
      <c r="C218" s="15"/>
      <c r="D218" s="49"/>
      <c r="E218" s="53">
        <v>15</v>
      </c>
      <c r="F218" s="76" t="s">
        <v>195</v>
      </c>
      <c r="G218" s="20" t="s">
        <v>214</v>
      </c>
      <c r="H218" s="20" t="s">
        <v>212</v>
      </c>
      <c r="I218" s="19">
        <v>56556000</v>
      </c>
      <c r="J218" s="20" t="s">
        <v>220</v>
      </c>
      <c r="K218" s="35" t="s">
        <v>229</v>
      </c>
      <c r="L218" s="35" t="s">
        <v>229</v>
      </c>
      <c r="M218" s="35" t="s">
        <v>229</v>
      </c>
      <c r="N218" s="35" t="s">
        <v>229</v>
      </c>
      <c r="O218" s="35" t="s">
        <v>229</v>
      </c>
      <c r="P218" s="35" t="s">
        <v>229</v>
      </c>
      <c r="Q218" s="24" t="s">
        <v>229</v>
      </c>
      <c r="R218" s="24"/>
      <c r="S218" s="92"/>
    </row>
    <row r="219" spans="1:19" ht="15" customHeight="1">
      <c r="A219" s="752"/>
      <c r="B219" s="746"/>
      <c r="C219" s="28"/>
      <c r="D219" s="49"/>
      <c r="E219" s="53">
        <v>16</v>
      </c>
      <c r="F219" s="76" t="s">
        <v>260</v>
      </c>
      <c r="G219" s="34" t="s">
        <v>214</v>
      </c>
      <c r="H219" s="34" t="s">
        <v>212</v>
      </c>
      <c r="I219" s="19" t="e">
        <f>'2019'!I188+'2020'!I218+'2021'!I218+'2022'!#REF!+'2023'!I218+'2024'!I218</f>
        <v>#REF!</v>
      </c>
      <c r="J219" s="34" t="s">
        <v>220</v>
      </c>
      <c r="K219" s="39" t="s">
        <v>229</v>
      </c>
      <c r="L219" s="39" t="s">
        <v>229</v>
      </c>
      <c r="M219" s="39" t="s">
        <v>229</v>
      </c>
      <c r="N219" s="39" t="s">
        <v>229</v>
      </c>
      <c r="O219" s="39" t="s">
        <v>229</v>
      </c>
      <c r="P219" s="39" t="s">
        <v>229</v>
      </c>
      <c r="Q219" s="39" t="s">
        <v>229</v>
      </c>
      <c r="R219" s="39"/>
      <c r="S219" s="91"/>
    </row>
    <row r="220" spans="1:19" ht="24.75" customHeight="1">
      <c r="A220" s="819"/>
      <c r="B220" s="747"/>
      <c r="C220" s="146"/>
      <c r="D220" s="147"/>
      <c r="E220" s="148">
        <v>17</v>
      </c>
      <c r="F220" s="149" t="s">
        <v>261</v>
      </c>
      <c r="G220" s="150" t="s">
        <v>214</v>
      </c>
      <c r="H220" s="150" t="s">
        <v>212</v>
      </c>
      <c r="I220" s="151" t="e">
        <f>'2019'!I189+'2020'!I219+'2021'!I219+'2022'!#REF!+'2023'!I219+'2024'!I219</f>
        <v>#REF!</v>
      </c>
      <c r="J220" s="150" t="s">
        <v>220</v>
      </c>
      <c r="K220" s="152" t="s">
        <v>229</v>
      </c>
      <c r="L220" s="152" t="s">
        <v>229</v>
      </c>
      <c r="M220" s="152" t="s">
        <v>229</v>
      </c>
      <c r="N220" s="152" t="s">
        <v>229</v>
      </c>
      <c r="O220" s="152" t="s">
        <v>229</v>
      </c>
      <c r="P220" s="152" t="s">
        <v>229</v>
      </c>
      <c r="Q220" s="152" t="s">
        <v>229</v>
      </c>
      <c r="R220" s="153"/>
      <c r="S220" s="154"/>
    </row>
    <row r="221" spans="1:19" ht="14.25" customHeight="1">
      <c r="A221" s="155"/>
      <c r="B221" s="156"/>
      <c r="C221" s="156"/>
      <c r="D221" s="157"/>
      <c r="E221" s="158"/>
      <c r="F221" s="159"/>
      <c r="G221" s="160"/>
      <c r="H221" s="160"/>
      <c r="I221" s="161"/>
      <c r="J221" s="160"/>
      <c r="K221" s="160"/>
      <c r="L221" s="160"/>
      <c r="M221" s="160"/>
      <c r="N221" s="160"/>
      <c r="O221" s="160"/>
      <c r="P221" s="160"/>
      <c r="Q221" s="160"/>
      <c r="R221" s="162"/>
      <c r="S221" s="162"/>
    </row>
    <row r="222" spans="1:19" ht="14.25" customHeight="1">
      <c r="A222" s="44"/>
      <c r="B222" s="163"/>
      <c r="C222" s="163"/>
      <c r="D222" s="164"/>
      <c r="E222" s="165"/>
      <c r="F222" s="166"/>
      <c r="G222" s="3"/>
      <c r="H222" s="3"/>
      <c r="I222" s="167"/>
      <c r="Q222" s="3"/>
    </row>
    <row r="223" spans="1:19" ht="14.25" customHeight="1">
      <c r="A223" s="44"/>
      <c r="B223" s="163"/>
      <c r="C223" s="163"/>
      <c r="D223" s="164"/>
      <c r="E223" s="165"/>
      <c r="F223" s="166"/>
      <c r="G223" s="3"/>
      <c r="H223" s="3"/>
      <c r="I223" s="167"/>
      <c r="Q223" s="3"/>
    </row>
    <row r="224" spans="1:19" ht="14.25" customHeight="1">
      <c r="A224" s="44"/>
      <c r="B224" s="163"/>
      <c r="C224" s="163"/>
      <c r="D224" s="164"/>
      <c r="E224" s="165"/>
      <c r="F224" s="166"/>
      <c r="G224" s="3"/>
      <c r="H224" s="3"/>
      <c r="I224" s="167"/>
      <c r="Q224" s="3"/>
    </row>
    <row r="225" spans="1:19" ht="15" customHeight="1">
      <c r="A225" s="142"/>
      <c r="B225" s="143"/>
      <c r="C225" s="145">
        <v>2</v>
      </c>
      <c r="D225" s="73" t="s">
        <v>216</v>
      </c>
      <c r="E225" s="74">
        <v>1</v>
      </c>
      <c r="F225" s="75" t="s">
        <v>240</v>
      </c>
      <c r="G225" s="20" t="s">
        <v>214</v>
      </c>
      <c r="H225" s="20" t="s">
        <v>212</v>
      </c>
      <c r="I225" s="19" t="e">
        <f>'2019'!I191+'2020'!I221+'2021'!I221+'2022'!#REF!+'2023'!I221+'2024'!I221</f>
        <v>#REF!</v>
      </c>
      <c r="J225" s="20" t="s">
        <v>220</v>
      </c>
      <c r="K225" s="21" t="s">
        <v>229</v>
      </c>
      <c r="L225" s="21" t="s">
        <v>229</v>
      </c>
      <c r="M225" s="21" t="s">
        <v>229</v>
      </c>
      <c r="N225" s="21" t="s">
        <v>229</v>
      </c>
      <c r="O225" s="21" t="s">
        <v>229</v>
      </c>
      <c r="P225" s="21" t="s">
        <v>229</v>
      </c>
      <c r="Q225" s="24" t="s">
        <v>229</v>
      </c>
      <c r="R225" s="24"/>
      <c r="S225" s="92"/>
    </row>
    <row r="226" spans="1:19" ht="15" customHeight="1">
      <c r="A226" s="142"/>
      <c r="B226" s="143"/>
      <c r="C226" s="28"/>
      <c r="D226" s="49"/>
      <c r="E226" s="53">
        <v>2</v>
      </c>
      <c r="F226" s="76" t="s">
        <v>198</v>
      </c>
      <c r="G226" s="20" t="s">
        <v>214</v>
      </c>
      <c r="H226" s="20" t="s">
        <v>212</v>
      </c>
      <c r="I226" s="19" t="e">
        <f>'2019'!I192+'2020'!I222+'2021'!I222+'2022'!#REF!+'2023'!I222+'2024'!I222</f>
        <v>#REF!</v>
      </c>
      <c r="J226" s="20" t="s">
        <v>220</v>
      </c>
      <c r="K226" s="35" t="s">
        <v>229</v>
      </c>
      <c r="L226" s="35" t="s">
        <v>229</v>
      </c>
      <c r="M226" s="35" t="s">
        <v>229</v>
      </c>
      <c r="N226" s="35" t="s">
        <v>229</v>
      </c>
      <c r="O226" s="35" t="s">
        <v>229</v>
      </c>
      <c r="P226" s="35" t="s">
        <v>229</v>
      </c>
      <c r="Q226" s="24" t="s">
        <v>229</v>
      </c>
      <c r="R226" s="24"/>
      <c r="S226" s="92"/>
    </row>
    <row r="227" spans="1:19" ht="15" customHeight="1">
      <c r="A227" s="142"/>
      <c r="B227" s="143"/>
      <c r="C227" s="28"/>
      <c r="D227" s="49"/>
      <c r="E227" s="53">
        <v>3</v>
      </c>
      <c r="F227" s="76" t="s">
        <v>199</v>
      </c>
      <c r="G227" s="20" t="s">
        <v>214</v>
      </c>
      <c r="H227" s="20" t="s">
        <v>212</v>
      </c>
      <c r="I227" s="19" t="e">
        <f>'2019'!I193+'2020'!I223+'2021'!I223+'2022'!#REF!+'2023'!I223+'2024'!I223</f>
        <v>#REF!</v>
      </c>
      <c r="J227" s="20" t="s">
        <v>220</v>
      </c>
      <c r="K227" s="35" t="s">
        <v>229</v>
      </c>
      <c r="L227" s="35" t="s">
        <v>229</v>
      </c>
      <c r="M227" s="35" t="s">
        <v>229</v>
      </c>
      <c r="N227" s="35" t="s">
        <v>229</v>
      </c>
      <c r="O227" s="35" t="s">
        <v>229</v>
      </c>
      <c r="P227" s="35" t="s">
        <v>229</v>
      </c>
      <c r="Q227" s="24" t="s">
        <v>229</v>
      </c>
      <c r="R227" s="24"/>
      <c r="S227" s="92"/>
    </row>
    <row r="228" spans="1:19" ht="15" customHeight="1">
      <c r="A228" s="142"/>
      <c r="B228" s="143"/>
      <c r="C228" s="28"/>
      <c r="D228" s="49"/>
      <c r="E228" s="53">
        <v>4</v>
      </c>
      <c r="F228" s="76" t="s">
        <v>200</v>
      </c>
      <c r="G228" s="20" t="s">
        <v>214</v>
      </c>
      <c r="H228" s="20" t="s">
        <v>212</v>
      </c>
      <c r="I228" s="19" t="e">
        <f>'2019'!I194+'2020'!I224+'2021'!I224+'2022'!#REF!+'2023'!I224+'2024'!I224</f>
        <v>#REF!</v>
      </c>
      <c r="J228" s="20" t="s">
        <v>220</v>
      </c>
      <c r="K228" s="35" t="s">
        <v>229</v>
      </c>
      <c r="L228" s="35" t="s">
        <v>229</v>
      </c>
      <c r="M228" s="35" t="s">
        <v>229</v>
      </c>
      <c r="N228" s="35" t="s">
        <v>229</v>
      </c>
      <c r="O228" s="35" t="s">
        <v>229</v>
      </c>
      <c r="P228" s="35" t="s">
        <v>229</v>
      </c>
      <c r="Q228" s="24" t="s">
        <v>229</v>
      </c>
      <c r="R228" s="24"/>
      <c r="S228" s="92"/>
    </row>
    <row r="229" spans="1:19" ht="15" customHeight="1">
      <c r="A229" s="142"/>
      <c r="B229" s="143"/>
      <c r="C229" s="28"/>
      <c r="D229" s="49"/>
      <c r="E229" s="53">
        <v>5</v>
      </c>
      <c r="F229" s="76" t="s">
        <v>201</v>
      </c>
      <c r="G229" s="20" t="s">
        <v>214</v>
      </c>
      <c r="H229" s="20" t="s">
        <v>212</v>
      </c>
      <c r="I229" s="19" t="e">
        <f>'2019'!I195+'2020'!I225+'2021'!I225+'2022'!#REF!+'2023'!I225+'2024'!I225</f>
        <v>#REF!</v>
      </c>
      <c r="J229" s="20" t="s">
        <v>220</v>
      </c>
      <c r="K229" s="35" t="s">
        <v>229</v>
      </c>
      <c r="L229" s="35" t="s">
        <v>229</v>
      </c>
      <c r="M229" s="35" t="s">
        <v>229</v>
      </c>
      <c r="N229" s="35" t="s">
        <v>229</v>
      </c>
      <c r="O229" s="35" t="s">
        <v>229</v>
      </c>
      <c r="P229" s="35" t="s">
        <v>229</v>
      </c>
      <c r="Q229" s="24" t="s">
        <v>229</v>
      </c>
      <c r="R229" s="24"/>
      <c r="S229" s="92"/>
    </row>
    <row r="230" spans="1:19" ht="15" customHeight="1">
      <c r="A230" s="142"/>
      <c r="B230" s="143"/>
      <c r="C230" s="28"/>
      <c r="D230" s="49"/>
      <c r="E230" s="53">
        <v>6</v>
      </c>
      <c r="F230" s="76" t="s">
        <v>202</v>
      </c>
      <c r="G230" s="20" t="s">
        <v>214</v>
      </c>
      <c r="H230" s="20" t="s">
        <v>212</v>
      </c>
      <c r="I230" s="19" t="e">
        <f>'2019'!I196+'2020'!I226+'2021'!I226+'2022'!#REF!+'2023'!I226+'2024'!I226</f>
        <v>#REF!</v>
      </c>
      <c r="J230" s="20" t="s">
        <v>220</v>
      </c>
      <c r="K230" s="35" t="s">
        <v>229</v>
      </c>
      <c r="L230" s="35" t="s">
        <v>229</v>
      </c>
      <c r="M230" s="35" t="s">
        <v>229</v>
      </c>
      <c r="N230" s="35" t="s">
        <v>229</v>
      </c>
      <c r="O230" s="35" t="s">
        <v>229</v>
      </c>
      <c r="P230" s="35" t="s">
        <v>229</v>
      </c>
      <c r="Q230" s="24" t="s">
        <v>229</v>
      </c>
      <c r="R230" s="24"/>
      <c r="S230" s="92"/>
    </row>
    <row r="231" spans="1:19" ht="15" customHeight="1">
      <c r="A231" s="142"/>
      <c r="B231" s="143"/>
      <c r="C231" s="28"/>
      <c r="D231" s="49"/>
      <c r="E231" s="53">
        <v>7</v>
      </c>
      <c r="F231" s="76" t="s">
        <v>203</v>
      </c>
      <c r="G231" s="20" t="s">
        <v>214</v>
      </c>
      <c r="H231" s="20" t="s">
        <v>212</v>
      </c>
      <c r="I231" s="19" t="e">
        <f>'2019'!I197+'2020'!I227+'2021'!I227+'2022'!#REF!+'2023'!I227+'2024'!I227</f>
        <v>#REF!</v>
      </c>
      <c r="J231" s="20" t="s">
        <v>220</v>
      </c>
      <c r="K231" s="35" t="s">
        <v>229</v>
      </c>
      <c r="L231" s="35" t="s">
        <v>229</v>
      </c>
      <c r="M231" s="35" t="s">
        <v>229</v>
      </c>
      <c r="N231" s="35" t="s">
        <v>229</v>
      </c>
      <c r="O231" s="35" t="s">
        <v>229</v>
      </c>
      <c r="P231" s="35" t="s">
        <v>229</v>
      </c>
      <c r="Q231" s="24" t="s">
        <v>229</v>
      </c>
      <c r="R231" s="24"/>
      <c r="S231" s="92"/>
    </row>
    <row r="232" spans="1:19" ht="15" customHeight="1">
      <c r="A232" s="142"/>
      <c r="B232" s="143"/>
      <c r="C232" s="28"/>
      <c r="D232" s="49"/>
      <c r="E232" s="53">
        <v>8</v>
      </c>
      <c r="F232" s="76" t="s">
        <v>204</v>
      </c>
      <c r="G232" s="20" t="s">
        <v>214</v>
      </c>
      <c r="H232" s="20" t="s">
        <v>212</v>
      </c>
      <c r="I232" s="19" t="e">
        <f>'2019'!I198+'2020'!I228+'2021'!I228+'2022'!#REF!+'2023'!I228+'2024'!I228</f>
        <v>#REF!</v>
      </c>
      <c r="J232" s="20" t="s">
        <v>220</v>
      </c>
      <c r="K232" s="35" t="s">
        <v>229</v>
      </c>
      <c r="L232" s="35" t="s">
        <v>229</v>
      </c>
      <c r="M232" s="35" t="s">
        <v>229</v>
      </c>
      <c r="N232" s="35" t="s">
        <v>229</v>
      </c>
      <c r="O232" s="35" t="s">
        <v>229</v>
      </c>
      <c r="P232" s="35" t="s">
        <v>229</v>
      </c>
      <c r="Q232" s="24" t="s">
        <v>229</v>
      </c>
      <c r="R232" s="24"/>
      <c r="S232" s="92"/>
    </row>
    <row r="233" spans="1:19" ht="15" customHeight="1">
      <c r="A233" s="142"/>
      <c r="B233" s="143"/>
      <c r="C233" s="15"/>
      <c r="D233" s="27"/>
      <c r="E233" s="53">
        <v>9</v>
      </c>
      <c r="F233" s="76" t="s">
        <v>205</v>
      </c>
      <c r="G233" s="20" t="s">
        <v>214</v>
      </c>
      <c r="H233" s="20" t="s">
        <v>212</v>
      </c>
      <c r="I233" s="19" t="e">
        <f>'2019'!I199+'2020'!I229+'2021'!I229+'2022'!#REF!+'2023'!I229+'2024'!I229</f>
        <v>#REF!</v>
      </c>
      <c r="J233" s="20" t="s">
        <v>220</v>
      </c>
      <c r="K233" s="35" t="s">
        <v>229</v>
      </c>
      <c r="L233" s="35" t="s">
        <v>229</v>
      </c>
      <c r="M233" s="35" t="s">
        <v>229</v>
      </c>
      <c r="N233" s="35" t="s">
        <v>229</v>
      </c>
      <c r="O233" s="35" t="s">
        <v>229</v>
      </c>
      <c r="P233" s="35" t="s">
        <v>229</v>
      </c>
      <c r="Q233" s="24" t="s">
        <v>229</v>
      </c>
      <c r="R233" s="24"/>
      <c r="S233" s="92"/>
    </row>
    <row r="234" spans="1:19" ht="15" customHeight="1" thickBot="1">
      <c r="A234" s="144"/>
      <c r="B234" s="115"/>
      <c r="C234" s="28"/>
      <c r="D234" s="1"/>
      <c r="E234" s="53"/>
      <c r="F234" s="76"/>
      <c r="G234" s="52"/>
      <c r="H234" s="52"/>
      <c r="I234" s="19"/>
      <c r="J234" s="20"/>
      <c r="K234" s="21"/>
      <c r="L234" s="21"/>
      <c r="M234" s="21"/>
      <c r="N234" s="21"/>
      <c r="O234" s="21"/>
      <c r="P234" s="21"/>
      <c r="Q234" s="24"/>
      <c r="R234" s="24"/>
      <c r="S234" s="92"/>
    </row>
    <row r="235" spans="1:19" ht="18" customHeight="1">
      <c r="A235" s="78" t="s">
        <v>24</v>
      </c>
      <c r="B235" s="79"/>
      <c r="C235" s="79"/>
      <c r="D235" s="79"/>
      <c r="E235" s="79"/>
      <c r="F235" s="79"/>
      <c r="G235" s="79"/>
      <c r="H235" s="79"/>
      <c r="I235" s="80" t="e">
        <f>SUM(I204:I234)</f>
        <v>#REF!</v>
      </c>
      <c r="J235" s="81"/>
      <c r="K235" s="81"/>
      <c r="L235" s="81"/>
      <c r="M235" s="81"/>
      <c r="N235" s="81"/>
      <c r="O235" s="81"/>
      <c r="P235" s="81"/>
      <c r="Q235" s="93"/>
      <c r="R235" s="93"/>
      <c r="S235" s="104"/>
    </row>
    <row r="236" spans="1:19" ht="18" customHeight="1">
      <c r="A236" s="82">
        <v>5</v>
      </c>
      <c r="B236" s="756" t="s">
        <v>25</v>
      </c>
      <c r="C236" s="756"/>
      <c r="D236" s="756"/>
      <c r="E236" s="44"/>
      <c r="F236" s="44"/>
      <c r="G236" s="44"/>
      <c r="H236" s="44"/>
      <c r="I236" s="83">
        <v>105944000</v>
      </c>
      <c r="J236" s="84" t="s">
        <v>213</v>
      </c>
      <c r="K236" s="35" t="s">
        <v>229</v>
      </c>
      <c r="L236" s="35" t="s">
        <v>229</v>
      </c>
      <c r="M236" s="35" t="s">
        <v>229</v>
      </c>
      <c r="N236" s="35" t="s">
        <v>229</v>
      </c>
      <c r="O236" s="35" t="s">
        <v>229</v>
      </c>
      <c r="P236" s="35" t="s">
        <v>229</v>
      </c>
      <c r="Q236" s="84" t="s">
        <v>229</v>
      </c>
      <c r="R236" s="94"/>
      <c r="S236" s="105"/>
    </row>
    <row r="237" spans="1:19" ht="18" customHeight="1" thickBot="1">
      <c r="A237" s="85" t="s">
        <v>26</v>
      </c>
      <c r="B237" s="86"/>
      <c r="C237" s="86"/>
      <c r="D237" s="86"/>
      <c r="E237" s="86"/>
      <c r="F237" s="86"/>
      <c r="G237" s="86"/>
      <c r="H237" s="86"/>
      <c r="I237" s="87" t="e">
        <f>I74+I189+I203+I235+I236</f>
        <v>#REF!</v>
      </c>
      <c r="J237" s="88"/>
      <c r="K237" s="88"/>
      <c r="L237" s="88"/>
      <c r="M237" s="88"/>
      <c r="N237" s="88"/>
      <c r="O237" s="88"/>
      <c r="P237" s="88"/>
      <c r="Q237" s="113"/>
      <c r="R237" s="113"/>
      <c r="S237" s="106"/>
    </row>
    <row r="238" spans="1:19">
      <c r="I238" s="119">
        <f>[2]Belanja!$P$8</f>
        <v>9426000000</v>
      </c>
    </row>
    <row r="239" spans="1:19">
      <c r="I239" s="129" t="e">
        <f>I237-I238</f>
        <v>#REF!</v>
      </c>
      <c r="Q239" s="755"/>
      <c r="R239" s="755"/>
      <c r="S239" s="755"/>
    </row>
    <row r="240" spans="1:19">
      <c r="I240" s="89"/>
      <c r="J240" s="127"/>
      <c r="Q240" s="131"/>
      <c r="R240" s="131"/>
      <c r="S240" s="131"/>
    </row>
    <row r="241" spans="4:19">
      <c r="I241" s="89"/>
      <c r="J241" s="128"/>
      <c r="Q241" s="131"/>
      <c r="R241" s="131"/>
      <c r="S241" s="131"/>
    </row>
    <row r="242" spans="4:19">
      <c r="D242" s="120" t="s">
        <v>27</v>
      </c>
      <c r="E242" s="3"/>
      <c r="H242" s="90"/>
      <c r="I242" s="794" t="s">
        <v>241</v>
      </c>
      <c r="J242" s="794"/>
      <c r="K242" s="794"/>
      <c r="L242" s="794"/>
      <c r="M242" s="2"/>
      <c r="N242" s="2"/>
      <c r="O242" s="2"/>
      <c r="P242" s="2"/>
      <c r="Q242" s="44"/>
      <c r="R242" s="44"/>
      <c r="S242" s="44"/>
    </row>
    <row r="243" spans="4:19">
      <c r="D243" s="449" t="s">
        <v>514</v>
      </c>
      <c r="E243" s="96"/>
      <c r="I243" s="794" t="s">
        <v>242</v>
      </c>
      <c r="J243" s="794"/>
      <c r="K243" s="794"/>
      <c r="L243" s="794"/>
      <c r="M243" s="2"/>
      <c r="N243" s="2"/>
      <c r="O243" s="2"/>
      <c r="P243" s="2"/>
      <c r="Q243" s="44"/>
      <c r="R243" s="44"/>
      <c r="S243" s="44"/>
    </row>
    <row r="244" spans="4:19" ht="14.4">
      <c r="D244" s="121"/>
      <c r="E244" s="96"/>
      <c r="I244" s="3"/>
      <c r="M244" s="2"/>
      <c r="N244" s="2"/>
      <c r="O244" s="2"/>
      <c r="P244" s="2"/>
      <c r="Q244" s="3"/>
      <c r="R244" s="3"/>
      <c r="S244" s="3"/>
    </row>
    <row r="245" spans="4:19" ht="14.4">
      <c r="D245" s="121"/>
      <c r="E245" s="96"/>
      <c r="I245" s="3"/>
      <c r="M245" s="2"/>
      <c r="N245" s="2"/>
      <c r="O245" s="2"/>
      <c r="P245" s="2"/>
      <c r="Q245" s="3"/>
      <c r="R245" s="3"/>
      <c r="S245" s="3"/>
    </row>
    <row r="246" spans="4:19" ht="14.4">
      <c r="D246" s="122"/>
      <c r="I246" s="3"/>
      <c r="M246" s="2"/>
      <c r="N246" s="2"/>
      <c r="O246" s="2"/>
      <c r="P246" s="2"/>
    </row>
    <row r="247" spans="4:19" ht="14.4">
      <c r="D247" s="122"/>
      <c r="I247" s="3"/>
      <c r="M247" s="2"/>
      <c r="N247" s="2"/>
      <c r="O247" s="2"/>
      <c r="P247" s="2"/>
    </row>
    <row r="248" spans="4:19" ht="14.4">
      <c r="D248" s="135" t="s">
        <v>515</v>
      </c>
      <c r="E248" s="96"/>
      <c r="I248" s="796" t="s">
        <v>505</v>
      </c>
      <c r="J248" s="796"/>
      <c r="K248" s="796"/>
      <c r="L248" s="796"/>
      <c r="M248" s="2"/>
      <c r="N248" s="2"/>
      <c r="O248" s="2"/>
      <c r="P248" s="2"/>
      <c r="Q248" s="2"/>
      <c r="R248" s="2"/>
      <c r="S248" s="2"/>
    </row>
  </sheetData>
  <mergeCells count="23">
    <mergeCell ref="A8:A73"/>
    <mergeCell ref="B8:B73"/>
    <mergeCell ref="A1:S1"/>
    <mergeCell ref="A2:S2"/>
    <mergeCell ref="A3:S3"/>
    <mergeCell ref="A5:A7"/>
    <mergeCell ref="B5:F6"/>
    <mergeCell ref="G5:G7"/>
    <mergeCell ref="H5:H7"/>
    <mergeCell ref="I5:J6"/>
    <mergeCell ref="K5:P6"/>
    <mergeCell ref="Q5:S6"/>
    <mergeCell ref="A75:A188"/>
    <mergeCell ref="B75:B188"/>
    <mergeCell ref="I248:L248"/>
    <mergeCell ref="B236:D236"/>
    <mergeCell ref="Q239:S239"/>
    <mergeCell ref="I242:L242"/>
    <mergeCell ref="I243:L243"/>
    <mergeCell ref="B204:B220"/>
    <mergeCell ref="A204:A220"/>
    <mergeCell ref="A190:A202"/>
    <mergeCell ref="B190:B202"/>
  </mergeCells>
  <pageMargins left="0.27559055118110237" right="0.19685039370078741" top="0.78740157480314965" bottom="0.59055118110236227" header="0.31496062992125984" footer="0.31496062992125984"/>
  <pageSetup paperSize="5" scale="75" orientation="landscape" horizontalDpi="4294967293" verticalDpi="36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7</vt:i4>
      </vt:variant>
    </vt:vector>
  </HeadingPairs>
  <TitlesOfParts>
    <vt:vector size="15" baseType="lpstr">
      <vt:lpstr>sheer</vt:lpstr>
      <vt:lpstr>2019</vt:lpstr>
      <vt:lpstr>2020</vt:lpstr>
      <vt:lpstr>2021</vt:lpstr>
      <vt:lpstr>2022</vt:lpstr>
      <vt:lpstr>2023</vt:lpstr>
      <vt:lpstr>2024</vt:lpstr>
      <vt:lpstr>REKAP</vt:lpstr>
      <vt:lpstr>'2019'!Print_Area</vt:lpstr>
      <vt:lpstr>'2019'!Print_Titles</vt:lpstr>
      <vt:lpstr>'2020'!Print_Titles</vt:lpstr>
      <vt:lpstr>'2021'!Print_Titles</vt:lpstr>
      <vt:lpstr>'2023'!Print_Titles</vt:lpstr>
      <vt:lpstr>'2024'!Print_Titles</vt:lpstr>
      <vt:lpstr>REKAP!Print_Titles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Unej</dc:creator>
  <cp:lastModifiedBy>eko teguh surachman</cp:lastModifiedBy>
  <cp:lastPrinted>2020-09-02T03:51:13Z</cp:lastPrinted>
  <dcterms:created xsi:type="dcterms:W3CDTF">2015-12-16T14:59:12Z</dcterms:created>
  <dcterms:modified xsi:type="dcterms:W3CDTF">2024-03-21T08:35:06Z</dcterms:modified>
</cp:coreProperties>
</file>